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 filterPrivacy="1" defaultThemeVersion="124226"/>
  <xr:revisionPtr revIDLastSave="0" documentId="13_ncr:1_{FC12337A-F907-4A6C-BCBA-E372A94BD9D8}" xr6:coauthVersionLast="36" xr6:coauthVersionMax="47" xr10:uidLastSave="{00000000-0000-0000-0000-000000000000}"/>
  <bookViews>
    <workbookView xWindow="-120" yWindow="-120" windowWidth="29040" windowHeight="15840" tabRatio="635" xr2:uid="{00000000-000D-0000-FFFF-FFFF00000000}"/>
  </bookViews>
  <sheets>
    <sheet name="BS" sheetId="6" r:id="rId1"/>
    <sheet name="PL" sheetId="5" r:id="rId2"/>
    <sheet name="Operational metrics" sheetId="8" r:id="rId3"/>
  </sheets>
  <definedNames>
    <definedName name="_xlnm.Print_Area" localSheetId="1">PL!$A$1:$Y$93</definedName>
  </definedNames>
  <calcPr calcId="191028"/>
</workbook>
</file>

<file path=xl/calcChain.xml><?xml version="1.0" encoding="utf-8"?>
<calcChain xmlns="http://schemas.openxmlformats.org/spreadsheetml/2006/main">
  <c r="Y93" i="5" l="1"/>
  <c r="Y88" i="5" l="1"/>
  <c r="Y87" i="5"/>
  <c r="Y86" i="5"/>
  <c r="Y89" i="5" s="1"/>
  <c r="Y82" i="5"/>
  <c r="Y79" i="5"/>
  <c r="Y78" i="5"/>
  <c r="Y77" i="5"/>
  <c r="Y74" i="5"/>
  <c r="Y73" i="5"/>
  <c r="Y68" i="5"/>
  <c r="Y65" i="5"/>
  <c r="Y64" i="5"/>
  <c r="Y66" i="5" s="1"/>
  <c r="Y69" i="5" s="1"/>
  <c r="Y71" i="5" s="1"/>
  <c r="Y75" i="5" s="1"/>
  <c r="Y80" i="5" s="1"/>
  <c r="Y83" i="5" s="1"/>
  <c r="Y91" i="5" l="1"/>
  <c r="Y50" i="5" l="1"/>
  <c r="Y48" i="5"/>
  <c r="Y47" i="5"/>
  <c r="Y46" i="5"/>
  <c r="Y36" i="5"/>
  <c r="Y9" i="5"/>
  <c r="Y12" i="5" s="1"/>
  <c r="Y16" i="5" s="1"/>
  <c r="Y42" i="6"/>
  <c r="Y35" i="6"/>
  <c r="Y21" i="6"/>
  <c r="Y48" i="6" s="1"/>
  <c r="Y44" i="6" l="1"/>
  <c r="Y20" i="5"/>
  <c r="Y26" i="5" s="1"/>
  <c r="Y29" i="5" s="1"/>
  <c r="R13" i="8"/>
  <c r="R12" i="8"/>
  <c r="Y40" i="5" l="1"/>
  <c r="Y38" i="5"/>
  <c r="X88" i="5"/>
  <c r="X87" i="5"/>
  <c r="X86" i="5"/>
  <c r="X82" i="5"/>
  <c r="X79" i="5"/>
  <c r="X78" i="5"/>
  <c r="X77" i="5"/>
  <c r="X74" i="5"/>
  <c r="X73" i="5"/>
  <c r="X68" i="5"/>
  <c r="X65" i="5"/>
  <c r="X64" i="5"/>
  <c r="X50" i="5"/>
  <c r="X48" i="5" l="1"/>
  <c r="X47" i="5"/>
  <c r="X46" i="5"/>
  <c r="X89" i="5" l="1"/>
  <c r="X66" i="5"/>
  <c r="X69" i="5" s="1"/>
  <c r="X71" i="5" s="1"/>
  <c r="X75" i="5" s="1"/>
  <c r="X80" i="5" s="1"/>
  <c r="X83" i="5" s="1"/>
  <c r="X36" i="5"/>
  <c r="X9" i="5"/>
  <c r="X12" i="5" l="1"/>
  <c r="X16" i="5" s="1"/>
  <c r="X20" i="5"/>
  <c r="X26" i="5" s="1"/>
  <c r="X29" i="5" s="1"/>
  <c r="X93" i="5"/>
  <c r="X91" i="5"/>
  <c r="X40" i="5" l="1"/>
  <c r="X38" i="5"/>
  <c r="X42" i="6" l="1"/>
  <c r="X35" i="6"/>
  <c r="X21" i="6"/>
  <c r="X48" i="6" l="1"/>
  <c r="X44" i="6"/>
  <c r="Q13" i="8"/>
  <c r="Q12" i="8"/>
  <c r="M47" i="5" l="1"/>
  <c r="L47" i="5"/>
  <c r="K47" i="5"/>
  <c r="J47" i="5"/>
  <c r="I47" i="5"/>
  <c r="H47" i="5"/>
  <c r="G47" i="5"/>
  <c r="F47" i="5"/>
  <c r="E47" i="5"/>
  <c r="D47" i="5"/>
  <c r="N47" i="5"/>
  <c r="O47" i="5"/>
  <c r="S47" i="5"/>
  <c r="T47" i="5" l="1"/>
  <c r="U47" i="5"/>
  <c r="V47" i="5"/>
  <c r="W47" i="5"/>
  <c r="W88" i="5" l="1"/>
  <c r="W87" i="5"/>
  <c r="W86" i="5"/>
  <c r="W82" i="5"/>
  <c r="W79" i="5"/>
  <c r="W78" i="5"/>
  <c r="W77" i="5"/>
  <c r="W74" i="5"/>
  <c r="W73" i="5"/>
  <c r="W68" i="5"/>
  <c r="W65" i="5"/>
  <c r="W64" i="5"/>
  <c r="W50" i="5"/>
  <c r="W48" i="5"/>
  <c r="W46" i="5"/>
  <c r="W36" i="5"/>
  <c r="W9" i="5"/>
  <c r="W42" i="6"/>
  <c r="W35" i="6"/>
  <c r="W21" i="6"/>
  <c r="W48" i="6" s="1"/>
  <c r="W12" i="5" l="1"/>
  <c r="W16" i="5" s="1"/>
  <c r="Y45" i="5"/>
  <c r="X45" i="5"/>
  <c r="W89" i="5"/>
  <c r="W66" i="5"/>
  <c r="W44" i="6"/>
  <c r="W69" i="5"/>
  <c r="W71" i="5" s="1"/>
  <c r="W20" i="5"/>
  <c r="W26" i="5" s="1"/>
  <c r="W29" i="5" s="1"/>
  <c r="P13" i="8"/>
  <c r="P12" i="8"/>
  <c r="O12" i="8"/>
  <c r="Y43" i="5" l="1"/>
  <c r="Y44" i="5"/>
  <c r="X43" i="5"/>
  <c r="X44" i="5"/>
  <c r="Y49" i="5"/>
  <c r="X49" i="5"/>
  <c r="W38" i="5"/>
  <c r="W40" i="5"/>
  <c r="W75" i="5"/>
  <c r="W80" i="5" s="1"/>
  <c r="W83" i="5" s="1"/>
  <c r="O13" i="8"/>
  <c r="N13" i="8"/>
  <c r="M13" i="8"/>
  <c r="L13" i="8"/>
  <c r="K13" i="8"/>
  <c r="J13" i="8"/>
  <c r="I13" i="8"/>
  <c r="N12" i="8"/>
  <c r="M12" i="8"/>
  <c r="L12" i="8"/>
  <c r="K12" i="8"/>
  <c r="J12" i="8"/>
  <c r="I12" i="8"/>
  <c r="W91" i="5" l="1"/>
  <c r="W93" i="5"/>
  <c r="V88" i="5" l="1"/>
  <c r="U88" i="5"/>
  <c r="V87" i="5"/>
  <c r="U87" i="5"/>
  <c r="V86" i="5"/>
  <c r="U86" i="5"/>
  <c r="U89" i="5" s="1"/>
  <c r="V82" i="5"/>
  <c r="U82" i="5"/>
  <c r="V79" i="5"/>
  <c r="U79" i="5"/>
  <c r="V78" i="5"/>
  <c r="U78" i="5"/>
  <c r="V77" i="5"/>
  <c r="U77" i="5"/>
  <c r="V74" i="5"/>
  <c r="U74" i="5"/>
  <c r="V73" i="5"/>
  <c r="U73" i="5"/>
  <c r="V68" i="5"/>
  <c r="U68" i="5"/>
  <c r="V65" i="5"/>
  <c r="U65" i="5"/>
  <c r="V64" i="5"/>
  <c r="U64" i="5"/>
  <c r="V89" i="5" l="1"/>
  <c r="U66" i="5"/>
  <c r="U69" i="5" s="1"/>
  <c r="U71" i="5" s="1"/>
  <c r="V66" i="5"/>
  <c r="V69" i="5" s="1"/>
  <c r="V71" i="5" s="1"/>
  <c r="V75" i="5" s="1"/>
  <c r="V80" i="5" s="1"/>
  <c r="V83" i="5" s="1"/>
  <c r="S88" i="5"/>
  <c r="R88" i="5"/>
  <c r="S87" i="5"/>
  <c r="R87" i="5"/>
  <c r="S86" i="5"/>
  <c r="R86" i="5"/>
  <c r="S82" i="5"/>
  <c r="R82" i="5"/>
  <c r="S79" i="5"/>
  <c r="R79" i="5"/>
  <c r="S78" i="5"/>
  <c r="R78" i="5"/>
  <c r="S77" i="5"/>
  <c r="R77" i="5"/>
  <c r="R74" i="5"/>
  <c r="S73" i="5"/>
  <c r="R73" i="5"/>
  <c r="S68" i="5"/>
  <c r="R68" i="5"/>
  <c r="S65" i="5"/>
  <c r="R65" i="5"/>
  <c r="S64" i="5"/>
  <c r="R64" i="5"/>
  <c r="R66" i="5" l="1"/>
  <c r="S66" i="5"/>
  <c r="V91" i="5"/>
  <c r="U75" i="5"/>
  <c r="U80" i="5" s="1"/>
  <c r="U83" i="5" s="1"/>
  <c r="U91" i="5" s="1"/>
  <c r="S89" i="5"/>
  <c r="R89" i="5"/>
  <c r="R69" i="5"/>
  <c r="R71" i="5" s="1"/>
  <c r="R75" i="5" s="1"/>
  <c r="R80" i="5" s="1"/>
  <c r="R83" i="5" s="1"/>
  <c r="R91" i="5" s="1"/>
  <c r="S69" i="5"/>
  <c r="S71" i="5" s="1"/>
  <c r="V93" i="5"/>
  <c r="Q88" i="5"/>
  <c r="Q87" i="5"/>
  <c r="Q86" i="5"/>
  <c r="Q64" i="5"/>
  <c r="Q65" i="5"/>
  <c r="Q68" i="5"/>
  <c r="Q73" i="5"/>
  <c r="Q74" i="5"/>
  <c r="Q77" i="5"/>
  <c r="Q78" i="5"/>
  <c r="Q79" i="5"/>
  <c r="Q82" i="5"/>
  <c r="T89" i="5"/>
  <c r="P89" i="5"/>
  <c r="T66" i="5"/>
  <c r="P66" i="5"/>
  <c r="Q66" i="5" l="1"/>
  <c r="Q69" i="5" s="1"/>
  <c r="Q71" i="5" s="1"/>
  <c r="U93" i="5"/>
  <c r="P69" i="5"/>
  <c r="P71" i="5" s="1"/>
  <c r="Q89" i="5"/>
  <c r="R93" i="5"/>
  <c r="T69" i="5"/>
  <c r="T71" i="5" s="1"/>
  <c r="T48" i="5"/>
  <c r="Q75" i="5" l="1"/>
  <c r="Q80" i="5" s="1"/>
  <c r="Q83" i="5" s="1"/>
  <c r="Q91" i="5" s="1"/>
  <c r="P75" i="5"/>
  <c r="P80" i="5" s="1"/>
  <c r="P83" i="5" s="1"/>
  <c r="P91" i="5" s="1"/>
  <c r="T75" i="5"/>
  <c r="T80" i="5" s="1"/>
  <c r="T83" i="5" s="1"/>
  <c r="U48" i="5"/>
  <c r="V48" i="5"/>
  <c r="S50" i="5"/>
  <c r="Q93" i="5" l="1"/>
  <c r="P93" i="5"/>
  <c r="T93" i="5"/>
  <c r="T91" i="5"/>
  <c r="V50" i="5" l="1"/>
  <c r="U50" i="5"/>
  <c r="V46" i="5"/>
  <c r="T46" i="5"/>
  <c r="U46" i="5"/>
  <c r="T50" i="5"/>
  <c r="U42" i="6" l="1"/>
  <c r="T42" i="6"/>
  <c r="R42" i="6"/>
  <c r="Q42" i="6"/>
  <c r="P42" i="6"/>
  <c r="U35" i="6"/>
  <c r="T35" i="6"/>
  <c r="R35" i="6"/>
  <c r="Q35" i="6"/>
  <c r="P35" i="6"/>
  <c r="R44" i="6" l="1"/>
  <c r="T44" i="6"/>
  <c r="P44" i="6"/>
  <c r="Q44" i="6"/>
  <c r="U44" i="6"/>
  <c r="U21" i="6" l="1"/>
  <c r="T21" i="6"/>
  <c r="R21" i="6"/>
  <c r="Q21" i="6"/>
  <c r="P21" i="6"/>
  <c r="U36" i="5"/>
  <c r="T36" i="5"/>
  <c r="R36" i="5"/>
  <c r="Q36" i="5"/>
  <c r="P36" i="5"/>
  <c r="Q48" i="6" l="1"/>
  <c r="P48" i="6"/>
  <c r="T48" i="6"/>
  <c r="R48" i="6"/>
  <c r="U48" i="6"/>
  <c r="U9" i="5"/>
  <c r="T9" i="5"/>
  <c r="T12" i="5" l="1"/>
  <c r="T16" i="5" s="1"/>
  <c r="T20" i="5" s="1"/>
  <c r="T26" i="5" s="1"/>
  <c r="T29" i="5" s="1"/>
  <c r="U12" i="5"/>
  <c r="U16" i="5" s="1"/>
  <c r="U20" i="5" s="1"/>
  <c r="U26" i="5" s="1"/>
  <c r="U29" i="5" s="1"/>
  <c r="R9" i="5"/>
  <c r="R12" i="5" s="1"/>
  <c r="R16" i="5" s="1"/>
  <c r="Q9" i="5"/>
  <c r="Q12" i="5" s="1"/>
  <c r="Q16" i="5" s="1"/>
  <c r="P9" i="5"/>
  <c r="P12" i="5" s="1"/>
  <c r="P16" i="5" s="1"/>
  <c r="P20" i="5" l="1"/>
  <c r="P26" i="5" s="1"/>
  <c r="P29" i="5" s="1"/>
  <c r="Q20" i="5"/>
  <c r="Q26" i="5" s="1"/>
  <c r="Q29" i="5" s="1"/>
  <c r="R20" i="5"/>
  <c r="R26" i="5" s="1"/>
  <c r="R29" i="5" s="1"/>
  <c r="U40" i="5"/>
  <c r="U38" i="5"/>
  <c r="T40" i="5"/>
  <c r="T38" i="5"/>
  <c r="R40" i="5" l="1"/>
  <c r="R38" i="5"/>
  <c r="Q40" i="5"/>
  <c r="Q38" i="5"/>
  <c r="P40" i="5"/>
  <c r="P38" i="5"/>
  <c r="H57" i="5"/>
  <c r="M46" i="5" l="1"/>
  <c r="L46" i="5"/>
  <c r="K46" i="5"/>
  <c r="J46" i="5"/>
  <c r="G46" i="5"/>
  <c r="F46" i="5"/>
  <c r="N46" i="5"/>
  <c r="O46" i="5"/>
  <c r="S46" i="5"/>
  <c r="H46" i="5"/>
  <c r="I46" i="5" l="1"/>
  <c r="V36" i="5" l="1"/>
  <c r="V9" i="5"/>
  <c r="V12" i="5" l="1"/>
  <c r="V16" i="5" s="1"/>
  <c r="V20" i="5" l="1"/>
  <c r="V26" i="5" s="1"/>
  <c r="V29" i="5" s="1"/>
  <c r="V40" i="5" s="1"/>
  <c r="V38" i="5" l="1"/>
  <c r="V42" i="6"/>
  <c r="V35" i="6"/>
  <c r="V21" i="6"/>
  <c r="V48" i="6" l="1"/>
  <c r="V44" i="6"/>
  <c r="S48" i="5" l="1"/>
  <c r="S19" i="5"/>
  <c r="S74" i="5" s="1"/>
  <c r="S75" i="5" s="1"/>
  <c r="S80" i="5" s="1"/>
  <c r="S83" i="5" s="1"/>
  <c r="S91" i="5" l="1"/>
  <c r="S93" i="5"/>
  <c r="O50" i="5"/>
  <c r="N50" i="5"/>
  <c r="M50" i="5"/>
  <c r="L50" i="5"/>
  <c r="K50" i="5"/>
  <c r="J50" i="5"/>
  <c r="I50" i="5"/>
  <c r="H50" i="5"/>
  <c r="G50" i="5"/>
  <c r="F50" i="5"/>
  <c r="E50" i="5"/>
  <c r="D50" i="5"/>
  <c r="S36" i="5" l="1"/>
  <c r="S9" i="5"/>
  <c r="W45" i="5" s="1"/>
  <c r="S42" i="6"/>
  <c r="S35" i="6"/>
  <c r="S21" i="6"/>
  <c r="S48" i="6" l="1"/>
  <c r="T45" i="5"/>
  <c r="U45" i="5"/>
  <c r="V45" i="5"/>
  <c r="S45" i="5"/>
  <c r="S12" i="5"/>
  <c r="S16" i="5" s="1"/>
  <c r="W49" i="5" s="1"/>
  <c r="S44" i="6"/>
  <c r="T49" i="5" l="1"/>
  <c r="U49" i="5"/>
  <c r="V49" i="5"/>
  <c r="S20" i="5"/>
  <c r="S26" i="5" s="1"/>
  <c r="S29" i="5" s="1"/>
  <c r="S49" i="5"/>
  <c r="O48" i="5"/>
  <c r="W44" i="5" l="1"/>
  <c r="W43" i="5"/>
  <c r="T44" i="5"/>
  <c r="U43" i="5"/>
  <c r="U44" i="5"/>
  <c r="T43" i="5"/>
  <c r="V44" i="5"/>
  <c r="V43" i="5"/>
  <c r="S40" i="5"/>
  <c r="S38" i="5"/>
  <c r="O36" i="5" l="1"/>
  <c r="O9" i="5"/>
  <c r="O45" i="5" s="1"/>
  <c r="O12" i="5" l="1"/>
  <c r="O16" i="5" s="1"/>
  <c r="O20" i="5" l="1"/>
  <c r="O26" i="5" s="1"/>
  <c r="O29" i="5" s="1"/>
  <c r="O40" i="5" s="1"/>
  <c r="O49" i="5"/>
  <c r="O42" i="6"/>
  <c r="O35" i="6"/>
  <c r="O21" i="6"/>
  <c r="S44" i="5" l="1"/>
  <c r="S43" i="5"/>
  <c r="O48" i="6"/>
  <c r="O38" i="5"/>
  <c r="O44" i="6"/>
  <c r="N48" i="5" l="1"/>
  <c r="N42" i="6"/>
  <c r="O43" i="5" s="1"/>
  <c r="N35" i="6"/>
  <c r="N21" i="6"/>
  <c r="O44" i="5" l="1"/>
  <c r="N48" i="6"/>
  <c r="N44" i="6"/>
  <c r="M48" i="5" l="1"/>
  <c r="M36" i="5"/>
  <c r="M9" i="5"/>
  <c r="M45" i="5" s="1"/>
  <c r="M42" i="6"/>
  <c r="M35" i="6"/>
  <c r="M21" i="6"/>
  <c r="M48" i="6" s="1"/>
  <c r="M12" i="5" l="1"/>
  <c r="M16" i="5" s="1"/>
  <c r="M44" i="6"/>
  <c r="M20" i="5" l="1"/>
  <c r="M26" i="5" s="1"/>
  <c r="M29" i="5" s="1"/>
  <c r="M49" i="5"/>
  <c r="L48" i="5"/>
  <c r="K48" i="5"/>
  <c r="J48" i="5"/>
  <c r="I48" i="5"/>
  <c r="H48" i="5"/>
  <c r="G48" i="5"/>
  <c r="F48" i="5"/>
  <c r="M38" i="5" l="1"/>
  <c r="M40" i="5"/>
  <c r="L21" i="6"/>
  <c r="L48" i="6" s="1"/>
  <c r="K21" i="6"/>
  <c r="K48" i="6" s="1"/>
  <c r="J21" i="6"/>
  <c r="J48" i="6" s="1"/>
  <c r="H21" i="6"/>
  <c r="H48" i="6" s="1"/>
  <c r="G21" i="6"/>
  <c r="G48" i="6" s="1"/>
  <c r="F21" i="6"/>
  <c r="F48" i="6" s="1"/>
  <c r="E21" i="6"/>
  <c r="E48" i="6" s="1"/>
  <c r="M44" i="5" l="1"/>
  <c r="H36" i="5" l="1"/>
  <c r="K36" i="5"/>
  <c r="J36" i="5"/>
  <c r="I36" i="5"/>
  <c r="L36" i="5"/>
  <c r="G36" i="5"/>
  <c r="F36" i="5"/>
  <c r="E36" i="5"/>
  <c r="D36" i="5"/>
  <c r="C36" i="5"/>
  <c r="N36" i="5" l="1"/>
  <c r="N9" i="5" l="1"/>
  <c r="N45" i="5" s="1"/>
  <c r="N12" i="5" l="1"/>
  <c r="N16" i="5" s="1"/>
  <c r="L42" i="6"/>
  <c r="M43" i="5" s="1"/>
  <c r="L35" i="6"/>
  <c r="N20" i="5" l="1"/>
  <c r="N26" i="5" s="1"/>
  <c r="N29" i="5" s="1"/>
  <c r="N40" i="5" s="1"/>
  <c r="N49" i="5"/>
  <c r="L44" i="6"/>
  <c r="N44" i="5" l="1"/>
  <c r="N38" i="5"/>
  <c r="N43" i="5"/>
  <c r="L9" i="5"/>
  <c r="L45" i="5" s="1"/>
  <c r="L12" i="5" l="1"/>
  <c r="L16" i="5" s="1"/>
  <c r="K9" i="5"/>
  <c r="K45" i="5" s="1"/>
  <c r="L20" i="5" l="1"/>
  <c r="L26" i="5" s="1"/>
  <c r="L29" i="5" s="1"/>
  <c r="L49" i="5"/>
  <c r="K12" i="5"/>
  <c r="K16" i="5" s="1"/>
  <c r="K42" i="6"/>
  <c r="K35" i="6"/>
  <c r="K20" i="5" l="1"/>
  <c r="K26" i="5" s="1"/>
  <c r="K29" i="5" s="1"/>
  <c r="K40" i="5" s="1"/>
  <c r="K49" i="5"/>
  <c r="L44" i="5"/>
  <c r="L40" i="5"/>
  <c r="L38" i="5"/>
  <c r="L43" i="5"/>
  <c r="K44" i="6"/>
  <c r="K38" i="5" l="1"/>
  <c r="K44" i="5"/>
  <c r="J9" i="5"/>
  <c r="J45" i="5" s="1"/>
  <c r="J12" i="5" l="1"/>
  <c r="J16" i="5" s="1"/>
  <c r="J42" i="6"/>
  <c r="J35" i="6"/>
  <c r="J20" i="5" l="1"/>
  <c r="J26" i="5" s="1"/>
  <c r="J29" i="5" s="1"/>
  <c r="J49" i="5"/>
  <c r="K43" i="5"/>
  <c r="J44" i="6"/>
  <c r="J38" i="5" l="1"/>
  <c r="J40" i="5"/>
  <c r="I20" i="6"/>
  <c r="I21" i="6" l="1"/>
  <c r="I48" i="6" s="1"/>
  <c r="G42" i="6"/>
  <c r="G35" i="6"/>
  <c r="J44" i="5" l="1"/>
  <c r="G44" i="6"/>
  <c r="I9" i="5"/>
  <c r="I45" i="5" s="1"/>
  <c r="I12" i="5" l="1"/>
  <c r="I16" i="5" s="1"/>
  <c r="D7" i="5"/>
  <c r="C7" i="5"/>
  <c r="D12" i="6"/>
  <c r="C12" i="6"/>
  <c r="D8" i="6"/>
  <c r="I20" i="5" l="1"/>
  <c r="I26" i="5" s="1"/>
  <c r="I29" i="5" s="1"/>
  <c r="I44" i="5" s="1"/>
  <c r="I49" i="5"/>
  <c r="I42" i="6"/>
  <c r="I35" i="6"/>
  <c r="I38" i="5" l="1"/>
  <c r="J43" i="5"/>
  <c r="I44" i="6"/>
  <c r="D11" i="5" l="1"/>
  <c r="D46" i="5" s="1"/>
  <c r="C11" i="5"/>
  <c r="C48" i="5" l="1"/>
  <c r="D48" i="5"/>
  <c r="C34" i="6"/>
  <c r="D34" i="6"/>
  <c r="C27" i="6"/>
  <c r="C20" i="6"/>
  <c r="D20" i="6"/>
  <c r="C21" i="6" l="1"/>
  <c r="C48" i="6" s="1"/>
  <c r="D21" i="6"/>
  <c r="D48" i="6" s="1"/>
  <c r="E42" i="6"/>
  <c r="C42" i="6"/>
  <c r="E27" i="6" l="1"/>
  <c r="C9" i="5"/>
  <c r="C12" i="5" s="1"/>
  <c r="D9" i="5"/>
  <c r="D12" i="5" l="1"/>
  <c r="D45" i="5"/>
  <c r="E11" i="5"/>
  <c r="E46" i="5" s="1"/>
  <c r="E48" i="5" l="1"/>
  <c r="D16" i="5"/>
  <c r="C16" i="5"/>
  <c r="E9" i="5"/>
  <c r="F9" i="5"/>
  <c r="C20" i="5" l="1"/>
  <c r="C26" i="5" s="1"/>
  <c r="C49" i="5"/>
  <c r="D20" i="5"/>
  <c r="D26" i="5" s="1"/>
  <c r="D49" i="5"/>
  <c r="E12" i="5"/>
  <c r="E45" i="5"/>
  <c r="F12" i="5"/>
  <c r="F45" i="5"/>
  <c r="E16" i="5" l="1"/>
  <c r="F16" i="5"/>
  <c r="E20" i="5" l="1"/>
  <c r="E26" i="5" s="1"/>
  <c r="E49" i="5"/>
  <c r="F20" i="5"/>
  <c r="F26" i="5" s="1"/>
  <c r="F49" i="5"/>
  <c r="D29" i="5"/>
  <c r="C29" i="5"/>
  <c r="C38" i="5" l="1"/>
  <c r="D44" i="5"/>
  <c r="D38" i="5"/>
  <c r="F42" i="6" l="1"/>
  <c r="F35" i="6" l="1"/>
  <c r="F44" i="6" s="1"/>
  <c r="F29" i="5" l="1"/>
  <c r="F44" i="5" l="1"/>
  <c r="F43" i="5"/>
  <c r="F38" i="5"/>
  <c r="E29" i="5"/>
  <c r="E44" i="5" l="1"/>
  <c r="E38" i="5"/>
  <c r="D35" i="6"/>
  <c r="E35" i="6"/>
  <c r="E44" i="6" s="1"/>
  <c r="C35" i="6" l="1"/>
  <c r="C44" i="6" s="1"/>
  <c r="D42" i="6" l="1"/>
  <c r="D43" i="5" l="1"/>
  <c r="E43" i="5"/>
  <c r="D44" i="6"/>
  <c r="H9" i="5" l="1"/>
  <c r="H12" i="5" l="1"/>
  <c r="H16" i="5" s="1"/>
  <c r="H45" i="5"/>
  <c r="H20" i="5" l="1"/>
  <c r="H26" i="5" s="1"/>
  <c r="H29" i="5" s="1"/>
  <c r="H49" i="5"/>
  <c r="H44" i="5" l="1"/>
  <c r="H38" i="5"/>
  <c r="G9" i="5"/>
  <c r="G12" i="5" l="1"/>
  <c r="G16" i="5" s="1"/>
  <c r="G45" i="5"/>
  <c r="G20" i="5" l="1"/>
  <c r="G26" i="5" s="1"/>
  <c r="G29" i="5" s="1"/>
  <c r="G49" i="5"/>
  <c r="H42" i="6"/>
  <c r="H35" i="6"/>
  <c r="I43" i="5" l="1"/>
  <c r="H43" i="5"/>
  <c r="G44" i="5"/>
  <c r="G43" i="5"/>
  <c r="G38" i="5"/>
  <c r="H44" i="6"/>
</calcChain>
</file>

<file path=xl/sharedStrings.xml><?xml version="1.0" encoding="utf-8"?>
<sst xmlns="http://schemas.openxmlformats.org/spreadsheetml/2006/main" count="343" uniqueCount="201">
  <si>
    <t>Assets</t>
  </si>
  <si>
    <t>Cash and cash equivalents</t>
  </si>
  <si>
    <t>Financial instruments at FVTPL</t>
  </si>
  <si>
    <t>Deposits in banks</t>
  </si>
  <si>
    <t>Loans to customers after impairment allowance</t>
  </si>
  <si>
    <t>Assets purchased and advances to suppliers for lease operations</t>
  </si>
  <si>
    <t>Debtors on leasing activities</t>
  </si>
  <si>
    <t>Current income tax prepayment</t>
  </si>
  <si>
    <t>VAT recoverable</t>
  </si>
  <si>
    <t>Property and equipment and right-of-use assets</t>
  </si>
  <si>
    <t>Goodwill</t>
  </si>
  <si>
    <t>Investments in subsidiaries</t>
  </si>
  <si>
    <t>Other assets</t>
  </si>
  <si>
    <t>Total assets</t>
  </si>
  <si>
    <t>Liabilities</t>
  </si>
  <si>
    <t>Current accounts and deposits from customers</t>
  </si>
  <si>
    <t>Advances received from lessees</t>
  </si>
  <si>
    <t>Borrowings</t>
  </si>
  <si>
    <t>Bonds issued</t>
  </si>
  <si>
    <t>Insurance reserves</t>
  </si>
  <si>
    <t>Lease liabilities</t>
  </si>
  <si>
    <t>Current income tax payable</t>
  </si>
  <si>
    <t>Deferred tax liabilities</t>
  </si>
  <si>
    <t>VAT payable</t>
  </si>
  <si>
    <t>Other liabilities</t>
  </si>
  <si>
    <t>Total liabilities</t>
  </si>
  <si>
    <t>Equity</t>
  </si>
  <si>
    <t>Share capital</t>
  </si>
  <si>
    <t>Additional paid-in capital</t>
  </si>
  <si>
    <t>Retained earnings</t>
  </si>
  <si>
    <t>Other reserves</t>
  </si>
  <si>
    <t>Total equity</t>
  </si>
  <si>
    <t>Total liabilities and equity</t>
  </si>
  <si>
    <t>Tier 1 capital adequacy ratio (CAR)</t>
  </si>
  <si>
    <t>Total capital adequacy ratio (CAR)</t>
  </si>
  <si>
    <t>Links to published financial statements</t>
  </si>
  <si>
    <t>Link</t>
  </si>
  <si>
    <t>Interest income</t>
  </si>
  <si>
    <t>Interest expense</t>
  </si>
  <si>
    <t>Net interest income</t>
  </si>
  <si>
    <t>Net income/(losses) from financial instruments at FVTPL</t>
  </si>
  <si>
    <t>Net foreign exchange income/(losses)</t>
  </si>
  <si>
    <t>Total operating income after allowance for losses</t>
  </si>
  <si>
    <t>Staff expenses</t>
  </si>
  <si>
    <t>General and adminstrative expenses</t>
  </si>
  <si>
    <t>Profit before income tax</t>
  </si>
  <si>
    <t>Income tax expense</t>
  </si>
  <si>
    <t>Net profit</t>
  </si>
  <si>
    <t>Other comprehensive income</t>
  </si>
  <si>
    <t>Result from financial instruments used for cash flow hedge</t>
  </si>
  <si>
    <t>Reclassified to profit or loss</t>
  </si>
  <si>
    <t>Currency translation difference</t>
  </si>
  <si>
    <t>Effect of deferred income tax</t>
  </si>
  <si>
    <t>Total comprehensive income for the period</t>
  </si>
  <si>
    <t>Cost of Risk (COR)</t>
  </si>
  <si>
    <t>Changes in allowance for ECL on leasing assets</t>
  </si>
  <si>
    <t>Consolidated statement of financial position</t>
  </si>
  <si>
    <t>RUB in thousands</t>
  </si>
  <si>
    <t>Consolidated statement of profit or loss and other comprehensive income</t>
  </si>
  <si>
    <t>Net investment in leases and financial assets at amortised cost</t>
  </si>
  <si>
    <t>Changes in allowance for ECL on other assets and other losses</t>
  </si>
  <si>
    <t>Net investment in leases and financial assets at amortised cost, and Debtors on leasing activities, before ECL</t>
  </si>
  <si>
    <t>Leased objects returned</t>
  </si>
  <si>
    <t>n/a</t>
  </si>
  <si>
    <t>Non-operating income</t>
  </si>
  <si>
    <t>Non-operating expense</t>
  </si>
  <si>
    <t>Net non-interest income</t>
  </si>
  <si>
    <t>Total net interest and non-interest operating income</t>
  </si>
  <si>
    <t>Total net interest and non-interest operating and finance income</t>
  </si>
  <si>
    <t>Basic and diluted earinings per share (in RUB)</t>
  </si>
  <si>
    <t>Net interest margin (NIM)</t>
  </si>
  <si>
    <t>Net investment in leases and financial assets at amortised cost, and Loans to customers, before ECL</t>
  </si>
  <si>
    <t>Net non-interest margin</t>
  </si>
  <si>
    <t>Cost/Income ratio (CIR)</t>
  </si>
  <si>
    <t>Share of Leasing, Cash and cash equivalents and Deposits in banks in Assets</t>
  </si>
  <si>
    <t>n/d</t>
  </si>
  <si>
    <t xml:space="preserve">Net non-interest income to OPEX </t>
  </si>
  <si>
    <t>Активы</t>
  </si>
  <si>
    <t>Денежные и приравненные к ним средства</t>
  </si>
  <si>
    <t>Финансовые инструменты, оцениваемые по ССПУ</t>
  </si>
  <si>
    <t>Депозиты в банках</t>
  </si>
  <si>
    <t>Чистые инвестиции в лизинг и финансовые активы по амортизированной стоимости</t>
  </si>
  <si>
    <t>Кредиты, выданные клиентам, за вычетом резерва под обесценение</t>
  </si>
  <si>
    <t>Активы, приобретенные для передачи в лизинг, и авансовые платежи поставщикам по лизинговым сделкам</t>
  </si>
  <si>
    <t>Дебиторская задолженность по лизингу</t>
  </si>
  <si>
    <t>Предоплата по текущему налогу на прибыль</t>
  </si>
  <si>
    <t>НДС к возмещению</t>
  </si>
  <si>
    <t>Основные средства и активы в форме права пользования</t>
  </si>
  <si>
    <t>Возвращенные объекты лизинга</t>
  </si>
  <si>
    <t>Гудвил</t>
  </si>
  <si>
    <t>Инвестиции в ассоциированные компании</t>
  </si>
  <si>
    <t>Прочие активы</t>
  </si>
  <si>
    <t>Всего активов</t>
  </si>
  <si>
    <t>Обязательства</t>
  </si>
  <si>
    <t>Текущие счета и депозиты клиентов</t>
  </si>
  <si>
    <t>Авансы, полученные от лизингополучателей</t>
  </si>
  <si>
    <t>Привлеченные кредиты</t>
  </si>
  <si>
    <t>Облигации выпущенные</t>
  </si>
  <si>
    <t>Обязательства по договорам страхования</t>
  </si>
  <si>
    <t>Обязательства по аренде</t>
  </si>
  <si>
    <t>Текущий налог на прибыль к уплате</t>
  </si>
  <si>
    <t>НДС к уплате</t>
  </si>
  <si>
    <t>Отложенные налоговые обязательства</t>
  </si>
  <si>
    <t>Прочие обязательства</t>
  </si>
  <si>
    <t>Всего обязательств</t>
  </si>
  <si>
    <t>Капитал</t>
  </si>
  <si>
    <t>Акционерный капитал</t>
  </si>
  <si>
    <t>Добавочный капитал</t>
  </si>
  <si>
    <t>Нераспределенная прибыль</t>
  </si>
  <si>
    <t>Прочие резервы</t>
  </si>
  <si>
    <t>Всего капитала</t>
  </si>
  <si>
    <t>Всего обязательств и капитала</t>
  </si>
  <si>
    <t>Коэффициент достаточности капитала 1-го уровня</t>
  </si>
  <si>
    <t>Коэффициент достаточности общего капитала</t>
  </si>
  <si>
    <t>Доля Лизинга, Денежных и приравненных к ним средств и Депозитов в банках в Активах</t>
  </si>
  <si>
    <t>Процентные доходы</t>
  </si>
  <si>
    <t>Процентные расходы</t>
  </si>
  <si>
    <t>Чистый процентный доход</t>
  </si>
  <si>
    <t>Чистый непроцентный доход</t>
  </si>
  <si>
    <t>Всего чистых процентных и непроцентных доходов от операционной деятельности</t>
  </si>
  <si>
    <t>Чистые доходы (расходы) от операций
с иностранной валютой</t>
  </si>
  <si>
    <t>Всего чистых процентных и непроцентных доходов от операционной деятельности и финансовый доход</t>
  </si>
  <si>
    <t>Изменение резервов под ожидаемые кредитные убытки лизинговых активов</t>
  </si>
  <si>
    <t>Изменение резервов под ожидаемые кредитные убытки прочих активов и под прочие убытки</t>
  </si>
  <si>
    <t>Всего операционных доходов после резервов под убытки</t>
  </si>
  <si>
    <t>Расходы на персонал</t>
  </si>
  <si>
    <t>Общие и административные расходы</t>
  </si>
  <si>
    <t>Неоперационные доходы</t>
  </si>
  <si>
    <t>Неоперационные расходы</t>
  </si>
  <si>
    <t>Прибыль до налогообложения</t>
  </si>
  <si>
    <t>Расход по налогу на прибыль</t>
  </si>
  <si>
    <t>Чистая прибыль</t>
  </si>
  <si>
    <t>Прочий совокупный доход</t>
  </si>
  <si>
    <t>Результат по финансовым инструментам хеджирования денежных потоков</t>
  </si>
  <si>
    <t>Реклассифицировано в состав прибыли или убытка</t>
  </si>
  <si>
    <t>Эффект отложенного налога на прибыль</t>
  </si>
  <si>
    <t>Разница при пересчете валюты презентации</t>
  </si>
  <si>
    <t>Other comprehensive income (loss) for the period</t>
  </si>
  <si>
    <t>Прочий совокупный доход (расход) за период</t>
  </si>
  <si>
    <t>Общий совокупный доход за период</t>
  </si>
  <si>
    <t>Базовая и разводненная прибыль на акцию (в рублях)</t>
  </si>
  <si>
    <t>В тыс. российских рублей</t>
  </si>
  <si>
    <t>Чистая непроцентная маржа</t>
  </si>
  <si>
    <t>Чистый непроцентный доход к операционным расходам</t>
  </si>
  <si>
    <t>*Примечание: TTM – за последние 12 месяцев до отчетной даты</t>
  </si>
  <si>
    <t>Ссылки на опубликованную финансовую отчетность</t>
  </si>
  <si>
    <t>Вспомогательные данные</t>
  </si>
  <si>
    <t>Supporting data</t>
  </si>
  <si>
    <t>Чистые инвестиции в лизинг и финансовые активы по амортизированной стоимости, и Дебиторская задолженность по лизингу, до вычета резерва под ОКУ</t>
  </si>
  <si>
    <t>Чистые инвестиции в лизинг и финансовые активы по амортизированной стоимости, и Кредиты, выданные клиентам, до вычета резерва под ОКУ</t>
  </si>
  <si>
    <t>Чистые доходы (расходы) от операций с финансовыми инструментами, оцениваемыми по ССПУ</t>
  </si>
  <si>
    <t>Чистая процентная маржа (NIM)</t>
  </si>
  <si>
    <t>Отношение операционных расходов к операционным доходам (CIR)</t>
  </si>
  <si>
    <t>Стоимость риска (COR)</t>
  </si>
  <si>
    <t>Консолидированный отчет о финансовом положении</t>
  </si>
  <si>
    <t>Консолидированный отчет о прибыли или убытке и прочем совокупном доходе</t>
  </si>
  <si>
    <t>9M 2024</t>
  </si>
  <si>
    <t>3M 2023</t>
  </si>
  <si>
    <t>6M 2023</t>
  </si>
  <si>
    <t>9M 2023</t>
  </si>
  <si>
    <t>3M 2024</t>
  </si>
  <si>
    <t>6M 2024</t>
  </si>
  <si>
    <t>Объём нового бизнеса c НДС по сделкам, по которым произошла передача активов, за период с начала года, млрд руб.</t>
  </si>
  <si>
    <t>Количество договоров, по которым произошла передача ТС, за период с начала года</t>
  </si>
  <si>
    <t>New business with VAT (assets leased out), for the period from the beginning of the year, RUB in billions</t>
  </si>
  <si>
    <t>Number of agreements (assets leased out), for the period from the beginning of the year</t>
  </si>
  <si>
    <t>Ratios*</t>
  </si>
  <si>
    <t>*Note: TTM for interim periods - trailing twelve months (past 12 months to the reporting date)</t>
  </si>
  <si>
    <t>1Q 2023</t>
  </si>
  <si>
    <t>2Q 2023</t>
  </si>
  <si>
    <t>3Q 2023</t>
  </si>
  <si>
    <t>4Q 2023</t>
  </si>
  <si>
    <t>1Q 2024</t>
  </si>
  <si>
    <t>2Q 2024</t>
  </si>
  <si>
    <t>3Q 2024</t>
  </si>
  <si>
    <t>Changes in allowance for impairment on leased objects returned</t>
  </si>
  <si>
    <t>Изменение резерва под обесценение по возвращенным объектам лизинга</t>
  </si>
  <si>
    <t>Operational metrics</t>
  </si>
  <si>
    <t>Операционные показатели</t>
  </si>
  <si>
    <t>QUARTERLY</t>
  </si>
  <si>
    <t>CUMULATIVE</t>
  </si>
  <si>
    <t>НАКОПЛЕННЫЕ ДАННЫЕ</t>
  </si>
  <si>
    <t>КВАРТАЛЬНЫЕ ДАННЫЕ</t>
  </si>
  <si>
    <t>Показатели*</t>
  </si>
  <si>
    <t>Объём нового бизнеса c НДС по сделкам, по которым произошла передача активов, млрд руб.</t>
  </si>
  <si>
    <t>New business with VAT (assets leased out), RUB in billions</t>
  </si>
  <si>
    <t>Number of agreements (assets leased out)</t>
  </si>
  <si>
    <t>Количество договоров, по которым произошла передача ТС</t>
  </si>
  <si>
    <t>4Q 2024</t>
  </si>
  <si>
    <t>Return on average equity (ROE)</t>
  </si>
  <si>
    <t>Return on average assets (ROA)</t>
  </si>
  <si>
    <t>Рентабельность капитала (ROE)</t>
  </si>
  <si>
    <t>Рентабельность активов (ROA)</t>
  </si>
  <si>
    <t>OPEX to Interest earning assets</t>
  </si>
  <si>
    <t>Отношение операционных расходов к процентным активам</t>
  </si>
  <si>
    <t>1Q 2025</t>
  </si>
  <si>
    <t>3M 2025</t>
  </si>
  <si>
    <t>2Q 2025</t>
  </si>
  <si>
    <t>6M 2025</t>
  </si>
  <si>
    <t>Доход (расход) по финансовым инструментам хеджирования денежных потоков</t>
  </si>
  <si>
    <t>Income (expense) from financial instruments used for cash flow hedge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</si>
</sst>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3">
    <numFmt numFmtId="164" formatCode="_-* #,##0_-;\-* #,##0_-;_-* &quot;-&quot;_-;_-@_-"/>
    <numFmt numFmtId="165" formatCode="_-* #,##0.00_-;\-* #,##0.00_-;_-* &quot;-&quot;??_-;_-@_-"/>
    <numFmt numFmtId="166" formatCode="#,##0&quot;р.&quot;;\-#,##0&quot;р.&quot;"/>
    <numFmt numFmtId="167" formatCode="#,##0.00&quot;р.&quot;;\-#,##0.00&quot;р.&quot;"/>
    <numFmt numFmtId="168" formatCode="#,##0.00&quot;р.&quot;;[Red]\-#,##0.00&quot;р.&quot;"/>
    <numFmt numFmtId="169" formatCode="_-* #,##0&quot;р.&quot;_-;\-* #,##0&quot;р.&quot;_-;_-* &quot;-&quot;&quot;р.&quot;_-;_-@_-"/>
    <numFmt numFmtId="170" formatCode="_-* #,##0_р_._-;\-* #,##0_р_._-;_-* &quot;-&quot;_р_._-;_-@_-"/>
    <numFmt numFmtId="171" formatCode="_-* #,##0.00&quot;р.&quot;_-;\-* #,##0.00&quot;р.&quot;_-;_-* &quot;-&quot;??&quot;р.&quot;_-;_-@_-"/>
    <numFmt numFmtId="172" formatCode="_-* #,##0.00_р_._-;\-* #,##0.00_р_._-;_-* &quot;-&quot;??_р_._-;_-@_-"/>
    <numFmt numFmtId="173" formatCode="0.0%"/>
    <numFmt numFmtId="174" formatCode="0.0000"/>
    <numFmt numFmtId="175" formatCode="#,##0.0000"/>
    <numFmt numFmtId="176" formatCode="_-* #,##0;\(#,##0\);_-* &quot;-&quot;??_р_._-;_-@_-"/>
    <numFmt numFmtId="177" formatCode="&quot;р.&quot;#,##0;\(&quot;р.&quot;#,##0\)"/>
    <numFmt numFmtId="178" formatCode="&quot;р.&quot;#,##0.0_);\(&quot;р.&quot;#,##0.0\)"/>
    <numFmt numFmtId="179" formatCode="0_)"/>
    <numFmt numFmtId="180" formatCode="&quot;£&quot;#,##0;\(&quot;£&quot;#,##0\)"/>
    <numFmt numFmtId="181" formatCode="#,##0.0\ ;\(#,##0.0\)"/>
    <numFmt numFmtId="182" formatCode="&quot;$&quot;#,##0;\(&quot;$&quot;#,##0\)"/>
    <numFmt numFmtId="183" formatCode="#,##0;\(#,##0\)"/>
    <numFmt numFmtId="184" formatCode="0.00000000000%"/>
    <numFmt numFmtId="185" formatCode="0.0000000000%"/>
    <numFmt numFmtId="186" formatCode="0.000000000%"/>
    <numFmt numFmtId="187" formatCode="0.00000000%"/>
    <numFmt numFmtId="188" formatCode="0.0000000%"/>
    <numFmt numFmtId="189" formatCode="0.000000%"/>
    <numFmt numFmtId="190" formatCode="0.0_)\%;\(0.0\)\%;0.0_)\%;@_)_%"/>
    <numFmt numFmtId="191" formatCode="#,##0.0_)_%;\(#,##0.0\)_%;0.0_)_%;@_)_%"/>
    <numFmt numFmtId="192" formatCode="0.00000%"/>
    <numFmt numFmtId="193" formatCode="0.0000%"/>
    <numFmt numFmtId="194" formatCode="0.0000000000000000%"/>
    <numFmt numFmtId="195" formatCode="0.00000000000000000%"/>
    <numFmt numFmtId="196" formatCode="0;\(0\);"/>
    <numFmt numFmtId="197" formatCode="0;\(0\)"/>
    <numFmt numFmtId="198" formatCode="0\+"/>
    <numFmt numFmtId="199" formatCode="0.000000000000000000%"/>
    <numFmt numFmtId="200" formatCode="0.0000000000000000000%"/>
    <numFmt numFmtId="201" formatCode="0.00000000000000000000%"/>
    <numFmt numFmtId="202" formatCode="0.000000000000000000000%"/>
    <numFmt numFmtId="203" formatCode="_(* #,##0.0_);_(* \(#,##0.0\);_(* &quot;-&quot;?_);_(@_)"/>
    <numFmt numFmtId="204" formatCode="&quot;4. &quot;@"/>
    <numFmt numFmtId="205" formatCode="0.00\x"/>
    <numFmt numFmtId="206" formatCode="&quot;Solvency Capital @&quot;0%"/>
    <numFmt numFmtId="207" formatCode="_(* #,##0_);_(* \(#,##0\);_(* &quot;-&quot;??_);_(@_)"/>
    <numFmt numFmtId="208" formatCode="#,##0.0"/>
    <numFmt numFmtId="209" formatCode="0.0%\ "/>
    <numFmt numFmtId="210" formatCode="[$-409]dddd\,\ mmmm\ dd\,\ yyyy"/>
    <numFmt numFmtId="211" formatCode="&quot;5. &quot;@"/>
    <numFmt numFmtId="212" formatCode="#,##0.0_)_x;\(#,##0.0\)_x"/>
    <numFmt numFmtId="213" formatCode="#,##0.0_);\(#,##0.0\);#,##0.0_);@_)"/>
    <numFmt numFmtId="214" formatCode="#,##0.0_);\(#,##0.0\)"/>
    <numFmt numFmtId="215" formatCode="\$#,##0\);\(\$#,##0\)"/>
    <numFmt numFmtId="216" formatCode="&quot;£&quot;_(#,##0.00_);&quot;£&quot;\(#,##0.00\);&quot;£&quot;_(0.00_);@_)"/>
    <numFmt numFmtId="217" formatCode="&quot;р.&quot;_(#,##0.00_);&quot;р.&quot;\(#,##0.00\)"/>
    <numFmt numFmtId="218" formatCode="&quot;£&quot;_(#,##0.00_);&quot;£&quot;\(#,##0.00\)"/>
    <numFmt numFmtId="219" formatCode="&quot;$&quot;_(#,##0.00_);&quot;$&quot;\(#,##0.00\)"/>
    <numFmt numFmtId="220" formatCode="&quot;р.&quot;_(#,##0.00_);&quot;р.&quot;\(#,##0.00\);&quot;р.&quot;_(0.00_);@_)"/>
    <numFmt numFmtId="221" formatCode="&quot;$&quot;_(#,##0.00_);&quot;$&quot;\(#,##0.00\);&quot;$&quot;_(0.00_);@_)"/>
    <numFmt numFmtId="222" formatCode="[$€-2]\ #,##0.00"/>
    <numFmt numFmtId="223" formatCode="0.0_)"/>
    <numFmt numFmtId="224" formatCode="#,##0.000000000000"/>
    <numFmt numFmtId="225" formatCode="#,##0_ ;\-#,##0\ "/>
    <numFmt numFmtId="226" formatCode="&quot;£ &quot;#,##0.00;\-&quot;£ &quot;#,##0.00"/>
    <numFmt numFmtId="227" formatCode="0.000%"/>
    <numFmt numFmtId="228" formatCode="_(* #,##0.00_);_(* \(#,##0.00\);_(* &quot;-&quot;??_);_(@_)"/>
    <numFmt numFmtId="229" formatCode="#,##0.00_);\(#,##0.00\);0.00_);@_)"/>
    <numFmt numFmtId="230" formatCode=";;;"/>
    <numFmt numFmtId="231" formatCode="#,##0.00000000000"/>
    <numFmt numFmtId="232" formatCode="&quot;L.&quot;\ #,##0.00;\-&quot;L.&quot;\ #,##0.00"/>
    <numFmt numFmtId="233" formatCode="_-&quot;L.&quot;\ * #,##0.00_-;\-&quot;L.&quot;\ * #,##0.00_-;_-&quot;L.&quot;\ * &quot;-&quot;??_-;_-@_-"/>
    <numFmt numFmtId="234" formatCode="#,##0.000;\(#,##0.000\)"/>
    <numFmt numFmtId="235" formatCode="0.0%;\(#.#%\)"/>
    <numFmt numFmtId="236" formatCode="\€_(#,##0.00_);\€\(#,##0.00\);\€_(0.00_);@_)"/>
    <numFmt numFmtId="237" formatCode="#,##0_)\x;\(#,##0\)\x;0_)\x;@_)_x"/>
    <numFmt numFmtId="238" formatCode="#,##0.0_)\x;\(#,##0.0\)\x"/>
    <numFmt numFmtId="239" formatCode="#,##0.00_)\x;\(#,##0.00\)\x"/>
    <numFmt numFmtId="240" formatCode="0.000000000"/>
    <numFmt numFmtId="241" formatCode="0.00&quot;x&quot;"/>
    <numFmt numFmtId="242" formatCode="#,##0.000000_);\(#,##0.000000\)"/>
    <numFmt numFmtId="243" formatCode="#,##0.0&quot;x&quot;\ ;\(#,##0.0\)&quot;x&quot;"/>
    <numFmt numFmtId="244" formatCode="&quot;£&quot;#,##0.00;\-&quot;£&quot;#,##0.00"/>
    <numFmt numFmtId="245" formatCode="&quot;$&quot;#,##0.00_);\(&quot;$&quot;#,##0.00\)"/>
    <numFmt numFmtId="246" formatCode="#,##0.0_)\x;\(#,##0.0\)\x;0.0_)\x;@_)_x"/>
    <numFmt numFmtId="247" formatCode="#,##0\ &quot;Pta&quot;;\-#,##0\ &quot;Pta&quot;"/>
    <numFmt numFmtId="248" formatCode="0.00_)"/>
    <numFmt numFmtId="249" formatCode="\$#,##0;\(\$#,##0\)"/>
    <numFmt numFmtId="250" formatCode="General_)"/>
    <numFmt numFmtId="251" formatCode="#,##0_)_x;\(#,##0\)_x;0_)_x;@_)_x"/>
    <numFmt numFmtId="252" formatCode="#,##0.00000000_);\(#,##0.00000000\)"/>
    <numFmt numFmtId="253" formatCode="&quot;£m&quot;\ 0"/>
    <numFmt numFmtId="254" formatCode="#,##0\ ;\(#,##0\)"/>
    <numFmt numFmtId="255" formatCode="0.0000000000000%"/>
    <numFmt numFmtId="256" formatCode="#,##0.0_)_x;\(#,##0.0\)_x;0.0_)_x;@_)_x"/>
    <numFmt numFmtId="257" formatCode="&quot;£&quot;#,##0.00;[Red]\-&quot;£&quot;#,##0.00"/>
    <numFmt numFmtId="258" formatCode="&quot;$&quot;#,##0.00_);[Red]\(&quot;$&quot;#,##0.00\)"/>
    <numFmt numFmtId="259" formatCode="#,##0.0_);[Red]\(#,##0.0\)"/>
    <numFmt numFmtId="260" formatCode="mm/dd/yy"/>
    <numFmt numFmtId="261" formatCode="0.0_)\%;\(0.0\)\%"/>
    <numFmt numFmtId="262" formatCode="0.0_)%;\(0.0\)%"/>
    <numFmt numFmtId="263" formatCode="_-* #,##0.000\ _P_t_s_-;\-* #,##0.000\ _P_t_s_-;_-* &quot;-&quot;??\ _P_t_s_-;_-@_-"/>
    <numFmt numFmtId="264" formatCode="_(* #,##0_);_(* \(#,##0\);_(* &quot;-&quot;_);_(@_)"/>
    <numFmt numFmtId="265" formatCode="&quot;£ &quot;#,##0.00;[Red]\-&quot;£ &quot;#,##0.00"/>
    <numFmt numFmtId="266" formatCode="#,##0.000"/>
    <numFmt numFmtId="267" formatCode="&quot;р.&quot;#,##0.0_);[Red]\(&quot;р.&quot;#,##0.0\)"/>
    <numFmt numFmtId="268" formatCode="&quot;£&quot;#,##0.0_);[Red]\(&quot;£&quot;#,##0.0\)"/>
    <numFmt numFmtId="269" formatCode="&quot;$&quot;#,##0.0_);[Red]\(&quot;$&quot;#,##0.0\)"/>
    <numFmt numFmtId="270" formatCode="#,##0.0_)_%;\(#,##0.0\)_%"/>
    <numFmt numFmtId="271" formatCode="#,##0.000_);\(#,##0.000\)"/>
    <numFmt numFmtId="272" formatCode="\£\ #,##0_);[Red]\(\£\ #,##0\)"/>
    <numFmt numFmtId="273" formatCode="\¥\ #,##0_);[Red]\(\¥\ #,##0\)"/>
    <numFmt numFmtId="274" formatCode="0.0\x"/>
    <numFmt numFmtId="275" formatCode="0.00;[Red]0.00"/>
    <numFmt numFmtId="276" formatCode="00000000"/>
    <numFmt numFmtId="277" formatCode="_-* #,##0_'_-;\-* #,##0_'_-;_-* &quot;-&quot;_'_-;_-@_-"/>
    <numFmt numFmtId="278" formatCode="0&quot;A&quot;"/>
    <numFmt numFmtId="279" formatCode="0.0_);\(0.0\)"/>
    <numFmt numFmtId="280" formatCode="0.0%_);\(0.0%\)"/>
    <numFmt numFmtId="281" formatCode="#,##0_);\(#,##0\);\-_);"/>
    <numFmt numFmtId="282" formatCode="#,##0_);\(#,##0\);\-_)"/>
    <numFmt numFmtId="283" formatCode="\£#,##0_);\(\£#,##0\)"/>
    <numFmt numFmtId="284" formatCode="\•\ \ @"/>
    <numFmt numFmtId="285" formatCode="#,##0;\-#,##0;&quot;-&quot;"/>
    <numFmt numFmtId="286" formatCode="0.0"/>
    <numFmt numFmtId="287" formatCode="#,##0.000_);[Red]\(#,##0.000\)"/>
    <numFmt numFmtId="288" formatCode="#,##0_%_);\(#,##0\)_%;#,##0_%_);@_%_)"/>
    <numFmt numFmtId="289" formatCode="#,##0_%_);\(#,##0\)_%;**;@_%_)"/>
    <numFmt numFmtId="290" formatCode="#,##0.00_%_);\(#,##0.00\)_%;#,##0.00_%_);@_%_)"/>
    <numFmt numFmtId="291" formatCode="* \(#,##0\);* #,##0_);&quot;-&quot;??_);@"/>
    <numFmt numFmtId="292" formatCode="&quot;р.&quot;#,##0.000_);[Red]\(&quot;р.&quot;#,##0.000\)"/>
    <numFmt numFmtId="293" formatCode="&quot;р.&quot;#,##0_%_);\(&quot;р.&quot;#,##0\)_%;&quot;р.&quot;#,##0_%_);@_%_)"/>
    <numFmt numFmtId="294" formatCode="&quot;р.&quot;#,##0.00_%_);\(&quot;р.&quot;#,##0.00\)_%;&quot;р.&quot;#,##0.00_%_);@_%_)"/>
    <numFmt numFmtId="295" formatCode="\$_(#,##0_);\$\(#,##0\)"/>
    <numFmt numFmtId="296" formatCode="&quot;£&quot;_(#,##0.0_);&quot;£&quot;\(#,##0.0\)"/>
    <numFmt numFmtId="297" formatCode="&quot;_&quot;\(#,##0.0_);&quot;£&quot;\(#,##0.0\)"/>
    <numFmt numFmtId="298" formatCode="0000"/>
    <numFmt numFmtId="299" formatCode="\ \ _•\–\ \ \ \ @"/>
    <numFmt numFmtId="300" formatCode="m/d/yy_%_)"/>
    <numFmt numFmtId="301" formatCode="dd\.mm\.yyyy&quot;г.&quot;"/>
    <numFmt numFmtId="302" formatCode="dd\ mmm\ yyyy"/>
    <numFmt numFmtId="303" formatCode="* #,##0_);* \(#,##0\);&quot;-&quot;??_);@"/>
    <numFmt numFmtId="304" formatCode="###0.0_);\(###0.0\)"/>
    <numFmt numFmtId="305" formatCode="\$0.00;\(\$0.00\)"/>
    <numFmt numFmtId="306" formatCode="0_%_);\(0\)_%;0_%_);@_%_)"/>
    <numFmt numFmtId="307" formatCode="#,##0\ \ \ ;\(#,##0\)\ "/>
    <numFmt numFmtId="308" formatCode="_([$€-2]* #,##0.00_);_([$€-2]* \(#,##0.00\);_([$€-2]* &quot;-&quot;??_)"/>
    <numFmt numFmtId="309" formatCode="0&quot;E&quot;"/>
    <numFmt numFmtId="310" formatCode="0.0&quot;  &quot;"/>
    <numFmt numFmtId="311" formatCode="#,##0\ \ \ \ \ \ ;\(#,##0.00\)\ \ "/>
    <numFmt numFmtId="312" formatCode="#,##0.00\ \ \ ;\(#,##0.00\)\ \ "/>
    <numFmt numFmtId="313" formatCode="_-* #,##0_-;\(#,##0\);_-* &quot;–&quot;_-;_-@_-"/>
    <numFmt numFmtId="314" formatCode="#,###"/>
    <numFmt numFmtId="315" formatCode="0.0\%_);\(0.0\%\);0.0\%_);@_%_)"/>
    <numFmt numFmtId="316" formatCode="#,##0.0_);\(#,##0.0\);;\ \ @"/>
    <numFmt numFmtId="317" formatCode="#,##0;\(#,##0\);\-_)"/>
    <numFmt numFmtId="318" formatCode="#,##0.0_);\(#,##0.0\);\-_)"/>
    <numFmt numFmtId="319" formatCode="#,##0.00_);\(#,##0.00\);\-_)"/>
    <numFmt numFmtId="320" formatCode="&quot;₽&quot;"/>
    <numFmt numFmtId="321" formatCode="#\.##\.##0"/>
    <numFmt numFmtId="322" formatCode="#\.##\.####"/>
    <numFmt numFmtId="323" formatCode="#\.##\.###"/>
    <numFmt numFmtId="324" formatCode="_-* #,##0.00_-;_-* #,##0.00\-;_-* &quot;-&quot;??_-;_-@_-"/>
    <numFmt numFmtId="325" formatCode="#,##0_)&quot;m&quot;;\(#,##0\)&quot;m&quot;;\-_)&quot;m&quot;"/>
    <numFmt numFmtId="326" formatCode="0000000"/>
    <numFmt numFmtId="327" formatCode="#,##0%_);\(#,##0%\)"/>
    <numFmt numFmtId="328" formatCode="_-&quot;£&quot;* #,##0_-;\-&quot;£&quot;* #,##0_-;_-&quot;£&quot;* &quot;-&quot;_-;_-@_-"/>
    <numFmt numFmtId="329" formatCode="###\ ###\ ###\ ###\ ##0.00"/>
    <numFmt numFmtId="330" formatCode="_(&quot;$&quot;* #,##0_);_(&quot;$&quot;* \(#,##0\);_(&quot;$&quot;* &quot;-&quot;_);_(@_)"/>
    <numFmt numFmtId="331" formatCode="_(&quot;$&quot;* #,##0.00_);_(&quot;$&quot;* \(#,##0.00\);_(&quot;$&quot;* &quot;-&quot;??_);_(@_)"/>
    <numFmt numFmtId="332" formatCode="0.0\ &quot;x&quot;"/>
    <numFmt numFmtId="333" formatCode="0.0_)_x;\(0.0\)_x"/>
    <numFmt numFmtId="334" formatCode="0.0\x_);\(0.0\x\)"/>
    <numFmt numFmtId="335" formatCode="0.0_ &quot;  &quot;"/>
    <numFmt numFmtId="336" formatCode="0.0&quot;x&quot;;&quot;nm&quot;;\-_x"/>
    <numFmt numFmtId="337" formatCode="0.00&quot;x&quot;;&quot;nm&quot;;\-_x"/>
    <numFmt numFmtId="338" formatCode="_(* #,##0.000_);[Red]_(* \(#,##0.000\);_(* &quot;-&quot;??_);_(@_)"/>
    <numFmt numFmtId="339" formatCode="#,##0.0\x_);\(#,##0.0\x\)"/>
    <numFmt numFmtId="340" formatCode="#,##0_);\(#,##0\);&quot;-  &quot;"/>
    <numFmt numFmtId="341" formatCode="#,##0.0_);\(#,##0.0\);&quot;-  &quot;"/>
    <numFmt numFmtId="342" formatCode="#,##0_)&quot;p&quot;;\(#,##0\)&quot;p&quot;;\-_)&quot;p&quot;"/>
    <numFmt numFmtId="343" formatCode="0.00%_);\(0.00%\)"/>
    <numFmt numFmtId="344" formatCode="\G\e\w\i\c\h\t\ 0\ %"/>
    <numFmt numFmtId="345" formatCode="0.00\ %;[Red]\ \ \-0.00\ %"/>
    <numFmt numFmtId="346" formatCode="#,##0.00\x_);[Red]\(#,##0.00\x\)"/>
    <numFmt numFmtId="347" formatCode="&quot;р.&quot;#,##0.0;\(&quot;р.&quot;#,##0.0\)"/>
    <numFmt numFmtId="348" formatCode="_-&quot;L.&quot;\ * #,##0_-;\-&quot;L.&quot;\ * #,##0_-;_-&quot;L.&quot;\ * &quot;-&quot;_-;_-@_-"/>
    <numFmt numFmtId="349" formatCode="\G\e\w\i\c\h\t\ \V\e\r\t\r\a\g\s\p\a\r\t\n\e\r\ 0\ %"/>
    <numFmt numFmtId="350" formatCode="_-* #,##0\ &quot;EUR&quot;_-;\-* #,##0\ &quot;EUR&quot;_-;_-* &quot;-&quot;\ &quot;EUR&quot;_-;_-@_-"/>
    <numFmt numFmtId="351" formatCode="_-* #,##0.00\ &quot;EUR&quot;_-;\-* #,##0.00\ &quot;EUR&quot;_-;_-* &quot;-&quot;??\ &quot;EUR&quot;_-;_-@_-"/>
    <numFmt numFmtId="352" formatCode="yyyy"/>
    <numFmt numFmtId="353" formatCode="\¥#,##0_);\(\¥#,##0\)"/>
    <numFmt numFmtId="354" formatCode="_-* #,##0.00_'_-;\-* #,##0.00_'_-;_-* &quot;-&quot;??_'_-;_-@_-"/>
    <numFmt numFmtId="355" formatCode="_-* #,##0.00;\(#,##0.00\);_-* &quot;-&quot;??_р_._-;_-@_-"/>
    <numFmt numFmtId="356" formatCode="_-* #,##0.0;\(#,##0.0\);_-* &quot;-&quot;??_р_._-;_-@_-"/>
  </numFmts>
  <fonts count="23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 Cyr"/>
      <charset val="204"/>
    </font>
    <font>
      <sz val="8"/>
      <name val="Arial"/>
      <family val="2"/>
      <charset val="204"/>
    </font>
    <font>
      <sz val="8"/>
      <name val="Arial"/>
      <family val="2"/>
    </font>
    <font>
      <sz val="11"/>
      <color indexed="8"/>
      <name val="Calibri"/>
      <family val="2"/>
      <charset val="204"/>
    </font>
    <font>
      <i/>
      <sz val="8"/>
      <color theme="1"/>
      <name val="Calibri"/>
      <family val="2"/>
      <scheme val="minor"/>
    </font>
    <font>
      <sz val="10"/>
      <color indexed="0"/>
      <name val="Helv"/>
    </font>
    <font>
      <u/>
      <sz val="6"/>
      <color indexed="8"/>
      <name val="MS Sans Serif"/>
      <family val="2"/>
      <charset val="204"/>
    </font>
    <font>
      <sz val="9"/>
      <name val="Arial"/>
      <family val="2"/>
    </font>
    <font>
      <sz val="9"/>
      <color indexed="8"/>
      <name val="Arial"/>
      <family val="2"/>
    </font>
    <font>
      <sz val="10"/>
      <name val="Book Antiqua"/>
      <family val="1"/>
      <charset val="204"/>
    </font>
    <font>
      <sz val="10"/>
      <name val="Arial"/>
      <family val="2"/>
    </font>
    <font>
      <sz val="10"/>
      <name val="Helv"/>
      <charset val="204"/>
    </font>
    <font>
      <sz val="10"/>
      <name val="Helv"/>
      <charset val="238"/>
    </font>
    <font>
      <b/>
      <sz val="10"/>
      <color indexed="9"/>
      <name val="Arial"/>
      <family val="2"/>
    </font>
    <font>
      <sz val="11"/>
      <name val="Arial"/>
      <family val="2"/>
      <charset val="204"/>
    </font>
    <font>
      <sz val="10"/>
      <name val="Helv"/>
    </font>
    <font>
      <sz val="11"/>
      <name val="Arial"/>
      <family val="2"/>
    </font>
    <font>
      <sz val="10"/>
      <name val="Courier"/>
      <family val="3"/>
    </font>
    <font>
      <sz val="10"/>
      <name val="Courier"/>
      <family val="1"/>
      <charset val="204"/>
    </font>
    <font>
      <b/>
      <sz val="22"/>
      <color indexed="18"/>
      <name val="Arial"/>
      <family val="2"/>
      <charset val="204"/>
    </font>
    <font>
      <b/>
      <sz val="22"/>
      <color indexed="18"/>
      <name val="Arial"/>
      <family val="2"/>
    </font>
    <font>
      <sz val="8"/>
      <name val="Palatino"/>
      <family val="1"/>
    </font>
    <font>
      <sz val="10"/>
      <name val="MS Sans Serif"/>
      <family val="2"/>
      <charset val="204"/>
    </font>
    <font>
      <sz val="10"/>
      <name val="Helvetica"/>
      <family val="2"/>
    </font>
    <font>
      <b/>
      <sz val="14"/>
      <color indexed="18"/>
      <name val="Arial"/>
      <family val="2"/>
      <charset val="204"/>
    </font>
    <font>
      <b/>
      <sz val="14"/>
      <color indexed="18"/>
      <name val="Arial"/>
      <family val="2"/>
    </font>
    <font>
      <sz val="9"/>
      <color indexed="8"/>
      <name val="Arial"/>
      <family val="2"/>
      <charset val="204"/>
    </font>
    <font>
      <sz val="9"/>
      <color indexed="12"/>
      <name val="Arial"/>
      <family val="2"/>
    </font>
    <font>
      <sz val="12"/>
      <color indexed="8"/>
      <name val="Arial"/>
      <family val="2"/>
    </font>
    <font>
      <b/>
      <sz val="10"/>
      <color indexed="18"/>
      <name val="Arial"/>
      <family val="2"/>
      <charset val="204"/>
    </font>
    <font>
      <b/>
      <sz val="10"/>
      <color indexed="18"/>
      <name val="Arial"/>
      <family val="2"/>
    </font>
    <font>
      <b/>
      <sz val="10"/>
      <color indexed="62"/>
      <name val="Arial"/>
      <family val="2"/>
    </font>
    <font>
      <b/>
      <u val="singleAccounting"/>
      <sz val="10"/>
      <color indexed="18"/>
      <name val="Arial"/>
      <family val="2"/>
      <charset val="204"/>
    </font>
    <font>
      <b/>
      <u val="singleAccounting"/>
      <sz val="10"/>
      <color indexed="18"/>
      <name val="Arial"/>
      <family val="2"/>
    </font>
    <font>
      <b/>
      <u val="singleAccounting"/>
      <sz val="10"/>
      <color indexed="62"/>
      <name val="Arial"/>
      <family val="2"/>
    </font>
    <font>
      <sz val="12"/>
      <name val="Times New Roman"/>
      <family val="1"/>
      <charset val="204"/>
    </font>
    <font>
      <sz val="6"/>
      <name val="MS Sans Serif"/>
      <family val="2"/>
      <charset val="204"/>
    </font>
    <font>
      <sz val="8"/>
      <name val="Antique Olive"/>
      <family val="2"/>
    </font>
    <font>
      <sz val="8"/>
      <name val="Geneva"/>
    </font>
    <font>
      <sz val="10"/>
      <name val="Pragmatica"/>
    </font>
    <font>
      <u/>
      <sz val="6"/>
      <name val="MS Sans Serif"/>
      <family val="2"/>
      <charset val="204"/>
    </font>
    <font>
      <b/>
      <sz val="10"/>
      <name val="Times New Roman"/>
      <family val="1"/>
    </font>
    <font>
      <b/>
      <sz val="12"/>
      <name val="Arial"/>
      <family val="2"/>
      <charset val="204"/>
    </font>
    <font>
      <sz val="8"/>
      <name val="Arial Cyr"/>
      <charset val="204"/>
    </font>
    <font>
      <sz val="11"/>
      <color indexed="9"/>
      <name val="Calibri"/>
      <family val="2"/>
      <charset val="204"/>
    </font>
    <font>
      <sz val="10"/>
      <name val="Times New Roman"/>
      <family val="1"/>
    </font>
    <font>
      <u/>
      <sz val="10"/>
      <color indexed="12"/>
      <name val="Arial Cyr"/>
      <charset val="204"/>
    </font>
    <font>
      <sz val="9"/>
      <name val="Arial"/>
      <family val="2"/>
      <charset val="204"/>
    </font>
    <font>
      <sz val="9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8"/>
      <name val="Times"/>
      <family val="1"/>
    </font>
    <font>
      <sz val="12"/>
      <name val="Arial"/>
      <family val="2"/>
    </font>
    <font>
      <sz val="10"/>
      <color indexed="12"/>
      <name val="Arial"/>
      <family val="2"/>
    </font>
    <font>
      <sz val="12"/>
      <color indexed="12"/>
      <name val="Arial"/>
      <family val="2"/>
    </font>
    <font>
      <sz val="11"/>
      <color indexed="20"/>
      <name val="Calibri"/>
      <family val="2"/>
      <charset val="204"/>
    </font>
    <font>
      <b/>
      <sz val="8"/>
      <color indexed="9"/>
      <name val="Arial"/>
      <family val="2"/>
    </font>
    <font>
      <i/>
      <sz val="10"/>
      <name val="Arial"/>
      <family val="2"/>
      <charset val="204"/>
    </font>
    <font>
      <sz val="10"/>
      <color indexed="8"/>
      <name val="Tms Rmn"/>
    </font>
    <font>
      <sz val="10"/>
      <color indexed="9"/>
      <name val="MS Sans Serif"/>
      <family val="2"/>
      <charset val="204"/>
    </font>
    <font>
      <sz val="6"/>
      <color indexed="9"/>
      <name val="MS Serif"/>
      <family val="2"/>
      <charset val="204"/>
    </font>
    <font>
      <sz val="9"/>
      <color indexed="9"/>
      <name val="Times New Roman"/>
      <family val="1"/>
    </font>
    <font>
      <sz val="10"/>
      <color indexed="12"/>
      <name val="Times New Roman"/>
      <family val="1"/>
      <charset val="204"/>
    </font>
    <font>
      <sz val="10"/>
      <color indexed="12"/>
      <name val="MS Sans Serif"/>
      <family val="2"/>
      <charset val="204"/>
    </font>
    <font>
      <sz val="6"/>
      <color indexed="12"/>
      <name val="MS Sans Serif"/>
      <family val="2"/>
      <charset val="204"/>
    </font>
    <font>
      <u/>
      <sz val="6"/>
      <color indexed="12"/>
      <name val="MS Sans Serif"/>
      <family val="2"/>
      <charset val="204"/>
    </font>
    <font>
      <b/>
      <sz val="10"/>
      <color indexed="9"/>
      <name val="Arial"/>
      <family val="2"/>
      <charset val="204"/>
    </font>
    <font>
      <b/>
      <sz val="12"/>
      <name val="Palatino"/>
      <family val="1"/>
    </font>
    <font>
      <b/>
      <sz val="12"/>
      <name val="Times New Roman"/>
      <family val="1"/>
    </font>
    <font>
      <sz val="8"/>
      <name val="Times New Roman"/>
      <family val="1"/>
    </font>
    <font>
      <b/>
      <sz val="9"/>
      <name val="Arial"/>
      <family val="2"/>
    </font>
    <font>
      <u val="singleAccounting"/>
      <sz val="10"/>
      <name val="Arial"/>
      <family val="2"/>
    </font>
    <font>
      <sz val="10"/>
      <color indexed="8"/>
      <name val="Arial"/>
      <family val="2"/>
    </font>
    <font>
      <b/>
      <sz val="11"/>
      <color indexed="52"/>
      <name val="Calibri"/>
      <family val="2"/>
      <charset val="204"/>
    </font>
    <font>
      <sz val="10"/>
      <name val="Times New Roman"/>
      <family val="1"/>
      <charset val="204"/>
    </font>
    <font>
      <sz val="7"/>
      <color indexed="10"/>
      <name val="Helvetica"/>
      <family val="2"/>
    </font>
    <font>
      <b/>
      <sz val="11"/>
      <color indexed="9"/>
      <name val="Calibri"/>
      <family val="2"/>
      <charset val="204"/>
    </font>
    <font>
      <sz val="11"/>
      <color indexed="12"/>
      <name val="Arial"/>
      <family val="2"/>
      <charset val="204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name val="Helvetica"/>
      <family val="2"/>
    </font>
    <font>
      <sz val="12"/>
      <name val="Helv"/>
    </font>
    <font>
      <b/>
      <u/>
      <sz val="10"/>
      <color indexed="16"/>
      <name val="Arial"/>
      <family val="2"/>
      <charset val="204"/>
    </font>
    <font>
      <b/>
      <sz val="24"/>
      <name val="Times New Roman"/>
      <family val="1"/>
    </font>
    <font>
      <b/>
      <sz val="11"/>
      <color indexed="12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12"/>
      <name val="Arial"/>
      <family val="2"/>
      <charset val="204"/>
    </font>
    <font>
      <sz val="8"/>
      <color indexed="12"/>
      <name val="Times New Roman"/>
      <family val="1"/>
      <charset val="204"/>
    </font>
    <font>
      <sz val="10"/>
      <name val="Tms Rmn"/>
    </font>
    <font>
      <b/>
      <sz val="10"/>
      <name val="Arial Cyr"/>
      <family val="2"/>
      <charset val="204"/>
    </font>
    <font>
      <sz val="9"/>
      <name val="Frutiger 45 Light"/>
      <family val="2"/>
    </font>
    <font>
      <sz val="9"/>
      <name val="Times New Roman"/>
      <family val="1"/>
      <charset val="204"/>
    </font>
    <font>
      <u val="doubleAccounting"/>
      <sz val="10"/>
      <name val="Arial"/>
      <family val="2"/>
    </font>
    <font>
      <sz val="12"/>
      <name val="Tms Rmn"/>
      <charset val="204"/>
    </font>
    <font>
      <sz val="10"/>
      <color indexed="12"/>
      <name val="Times New Roman Cyr"/>
      <family val="1"/>
      <charset val="204"/>
    </font>
    <font>
      <i/>
      <sz val="11"/>
      <color indexed="23"/>
      <name val="Calibri"/>
      <family val="2"/>
      <charset val="204"/>
    </font>
    <font>
      <b/>
      <sz val="7"/>
      <color indexed="12"/>
      <name val="Arial"/>
      <family val="2"/>
    </font>
    <font>
      <b/>
      <sz val="10"/>
      <name val="Arial"/>
      <family val="2"/>
      <charset val="204"/>
    </font>
    <font>
      <sz val="7"/>
      <name val="Palatino"/>
      <family val="1"/>
    </font>
    <font>
      <b/>
      <sz val="8.5"/>
      <color indexed="17"/>
      <name val="Arial"/>
      <family val="2"/>
      <charset val="204"/>
    </font>
    <font>
      <b/>
      <sz val="8"/>
      <name val="Arial"/>
      <family val="2"/>
    </font>
    <font>
      <sz val="11"/>
      <color indexed="17"/>
      <name val="Calibri"/>
      <family val="2"/>
      <charset val="204"/>
    </font>
    <font>
      <sz val="10"/>
      <color indexed="17"/>
      <name val="Times New Roman"/>
      <family val="1"/>
      <charset val="204"/>
    </font>
    <font>
      <sz val="7"/>
      <name val="Arial"/>
      <family val="2"/>
      <charset val="204"/>
    </font>
    <font>
      <b/>
      <sz val="7"/>
      <color indexed="17"/>
      <name val="Arial"/>
      <family val="2"/>
    </font>
    <font>
      <sz val="8.5"/>
      <color indexed="8"/>
      <name val="Arial"/>
      <family val="2"/>
      <charset val="204"/>
    </font>
    <font>
      <sz val="9"/>
      <name val="Futura UBS Bk"/>
      <family val="2"/>
    </font>
    <font>
      <sz val="6"/>
      <color indexed="16"/>
      <name val="Palatino"/>
      <family val="1"/>
    </font>
    <font>
      <b/>
      <sz val="12"/>
      <name val="Arial"/>
      <family val="2"/>
    </font>
    <font>
      <b/>
      <sz val="8"/>
      <color indexed="9"/>
      <name val="Helvetica"/>
      <family val="2"/>
    </font>
    <font>
      <sz val="18"/>
      <name val="Helvetica-Black"/>
    </font>
    <font>
      <i/>
      <sz val="14"/>
      <name val="Palatino"/>
      <family val="1"/>
    </font>
    <font>
      <b/>
      <sz val="11"/>
      <color indexed="56"/>
      <name val="Calibri"/>
      <family val="2"/>
      <charset val="204"/>
    </font>
    <font>
      <b/>
      <sz val="16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22"/>
      <name val="Times New Roman"/>
      <family val="1"/>
      <charset val="204"/>
    </font>
    <font>
      <sz val="8"/>
      <color indexed="9"/>
      <name val="Arial"/>
      <family val="2"/>
      <charset val="204"/>
    </font>
    <font>
      <sz val="7"/>
      <color indexed="12"/>
      <name val="Helv"/>
    </font>
    <font>
      <sz val="10"/>
      <name val="MS Sans Serif"/>
      <family val="2"/>
    </font>
    <font>
      <sz val="10"/>
      <name val="SWISS"/>
      <charset val="204"/>
    </font>
    <font>
      <u/>
      <sz val="10"/>
      <color indexed="36"/>
      <name val="Arial Cyr"/>
      <charset val="204"/>
    </font>
    <font>
      <sz val="9"/>
      <name val="Tms Rmn"/>
    </font>
    <font>
      <sz val="9"/>
      <color indexed="12"/>
      <name val="Frutiger 45 Light"/>
      <family val="2"/>
    </font>
    <font>
      <sz val="14"/>
      <name val="Arial"/>
      <family val="2"/>
    </font>
    <font>
      <sz val="10"/>
      <color indexed="9"/>
      <name val="Frutiger 45 Light"/>
      <family val="2"/>
    </font>
    <font>
      <sz val="6"/>
      <name val="Small Fonts"/>
      <family val="2"/>
      <charset val="204"/>
    </font>
    <font>
      <sz val="10"/>
      <color indexed="17"/>
      <name val="Arial"/>
      <family val="2"/>
    </font>
    <font>
      <sz val="8"/>
      <color indexed="10"/>
      <name val="Helv"/>
    </font>
    <font>
      <sz val="10"/>
      <color indexed="16"/>
      <name val="MS Sans Serif"/>
      <family val="2"/>
      <charset val="204"/>
    </font>
    <font>
      <sz val="11"/>
      <color indexed="52"/>
      <name val="Calibri"/>
      <family val="2"/>
      <charset val="204"/>
    </font>
    <font>
      <b/>
      <sz val="14"/>
      <name val="Arial"/>
      <family val="2"/>
    </font>
    <font>
      <sz val="8"/>
      <name val="MS Sans Serif"/>
      <family val="2"/>
      <charset val="204"/>
    </font>
    <font>
      <sz val="8"/>
      <name val="Helv"/>
    </font>
    <font>
      <sz val="11"/>
      <color indexed="60"/>
      <name val="Calibri"/>
      <family val="2"/>
      <charset val="204"/>
    </font>
    <font>
      <sz val="7"/>
      <name val="Small Fonts"/>
      <family val="2"/>
      <charset val="204"/>
    </font>
    <font>
      <b/>
      <i/>
      <sz val="16"/>
      <name val="Helv"/>
    </font>
    <font>
      <sz val="10"/>
      <name val="NimbusSans"/>
      <charset val="238"/>
    </font>
    <font>
      <sz val="10"/>
      <name val="Arial CE"/>
      <charset val="238"/>
    </font>
    <font>
      <sz val="7"/>
      <color indexed="12"/>
      <name val="Arial"/>
      <family val="2"/>
    </font>
    <font>
      <b/>
      <sz val="9"/>
      <name val="Frutiger 45 Light"/>
      <family val="2"/>
    </font>
    <font>
      <sz val="9"/>
      <name val="Frutiger 45 Light"/>
    </font>
    <font>
      <sz val="9"/>
      <color indexed="56"/>
      <name val="Frutiger 45 Light"/>
      <family val="2"/>
    </font>
    <font>
      <sz val="10"/>
      <name val="Frutiger 45 Light"/>
      <family val="2"/>
    </font>
    <font>
      <sz val="8"/>
      <color indexed="8"/>
      <name val="Times New Roman"/>
      <family val="1"/>
      <charset val="204"/>
    </font>
    <font>
      <sz val="10"/>
      <color indexed="10"/>
      <name val="Helv"/>
    </font>
    <font>
      <sz val="11"/>
      <name val="‚l‚r ‚oƒSƒVƒbƒN"/>
      <charset val="128"/>
    </font>
    <font>
      <sz val="8"/>
      <color indexed="12"/>
      <name val="Helv"/>
    </font>
    <font>
      <b/>
      <sz val="9"/>
      <color indexed="72"/>
      <name val="Arial"/>
      <family val="2"/>
    </font>
    <font>
      <b/>
      <sz val="11"/>
      <color indexed="63"/>
      <name val="Calibri"/>
      <family val="2"/>
      <charset val="204"/>
    </font>
    <font>
      <b/>
      <sz val="14"/>
      <name val="Times New Roman"/>
      <family val="1"/>
      <charset val="204"/>
    </font>
    <font>
      <sz val="10"/>
      <color indexed="16"/>
      <name val="Helvetica-Black"/>
    </font>
    <font>
      <i/>
      <sz val="14"/>
      <name val="Times New Roman"/>
      <family val="1"/>
    </font>
    <font>
      <i/>
      <sz val="8"/>
      <name val="Times New Roman"/>
      <family val="1"/>
      <charset val="204"/>
    </font>
    <font>
      <sz val="10"/>
      <name val="Geneva"/>
    </font>
    <font>
      <sz val="12"/>
      <name val="Helvetica"/>
      <family val="2"/>
    </font>
    <font>
      <sz val="12"/>
      <name val="Arial"/>
      <family val="2"/>
      <charset val="204"/>
    </font>
    <font>
      <sz val="10"/>
      <color indexed="17"/>
      <name val="MS Sans Serif"/>
      <family val="2"/>
    </font>
    <font>
      <sz val="10"/>
      <color indexed="10"/>
      <name val="Arial"/>
      <family val="2"/>
    </font>
    <font>
      <b/>
      <sz val="14"/>
      <color indexed="8"/>
      <name val="Arial"/>
      <family val="2"/>
    </font>
    <font>
      <b/>
      <sz val="11"/>
      <color indexed="8"/>
      <name val="Arial"/>
      <family val="2"/>
    </font>
    <font>
      <sz val="7"/>
      <color indexed="8"/>
      <name val="Arial"/>
      <family val="2"/>
      <charset val="204"/>
    </font>
    <font>
      <sz val="7"/>
      <color indexed="8"/>
      <name val="Arial"/>
      <family val="2"/>
    </font>
    <font>
      <i/>
      <sz val="8"/>
      <color indexed="8"/>
      <name val="Arial"/>
      <family val="2"/>
    </font>
    <font>
      <b/>
      <sz val="7"/>
      <color indexed="8"/>
      <name val="Arial"/>
      <family val="2"/>
    </font>
    <font>
      <sz val="8"/>
      <color indexed="8"/>
      <name val="MS Sans Serif"/>
      <family val="2"/>
      <charset val="204"/>
    </font>
    <font>
      <b/>
      <sz val="10"/>
      <color indexed="8"/>
      <name val="Arial"/>
      <family val="2"/>
    </font>
    <font>
      <i/>
      <sz val="10"/>
      <color indexed="8"/>
      <name val="Times New Roman"/>
      <family val="1"/>
    </font>
    <font>
      <sz val="8"/>
      <color indexed="8"/>
      <name val="Times New Roman"/>
      <family val="1"/>
    </font>
    <font>
      <b/>
      <sz val="8"/>
      <color indexed="8"/>
      <name val="Arial"/>
      <family val="2"/>
    </font>
    <font>
      <b/>
      <sz val="12"/>
      <color indexed="8"/>
      <name val="Arial"/>
      <family val="2"/>
      <charset val="204"/>
    </font>
    <font>
      <b/>
      <i/>
      <sz val="12"/>
      <color indexed="8"/>
      <name val="Arial"/>
      <family val="2"/>
      <charset val="204"/>
    </font>
    <font>
      <sz val="12"/>
      <color indexed="8"/>
      <name val="Arial"/>
      <family val="2"/>
      <charset val="204"/>
    </font>
    <font>
      <i/>
      <sz val="12"/>
      <color indexed="8"/>
      <name val="Arial"/>
      <family val="2"/>
      <charset val="204"/>
    </font>
    <font>
      <sz val="19"/>
      <color indexed="48"/>
      <name val="Arial"/>
      <family val="2"/>
      <charset val="204"/>
    </font>
    <font>
      <sz val="12"/>
      <color indexed="14"/>
      <name val="Arial"/>
      <family val="2"/>
      <charset val="204"/>
    </font>
    <font>
      <b/>
      <sz val="14"/>
      <name val="MS Sans Serif"/>
      <family val="2"/>
    </font>
    <font>
      <sz val="13.5"/>
      <name val="MS Sans Serif"/>
      <family val="2"/>
    </font>
    <font>
      <b/>
      <sz val="11"/>
      <color indexed="8"/>
      <name val="MS Sans Serif"/>
      <family val="2"/>
    </font>
    <font>
      <b/>
      <sz val="10"/>
      <name val="Helv"/>
    </font>
    <font>
      <sz val="10"/>
      <name val="KPN Arial"/>
    </font>
    <font>
      <sz val="8"/>
      <name val="HelveticaNeue LightCond"/>
      <family val="2"/>
    </font>
    <font>
      <b/>
      <sz val="7"/>
      <name val="HelveticaNeue Condensed"/>
      <family val="2"/>
    </font>
    <font>
      <b/>
      <sz val="9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8"/>
      <name val="Arial"/>
      <family val="2"/>
      <charset val="204"/>
    </font>
    <font>
      <b/>
      <sz val="9"/>
      <name val="Palatino"/>
      <family val="1"/>
    </font>
    <font>
      <sz val="9"/>
      <color indexed="21"/>
      <name val="Helvetica-Black"/>
    </font>
    <font>
      <b/>
      <sz val="8.5"/>
      <color indexed="8"/>
      <name val="Arial"/>
      <family val="2"/>
      <charset val="204"/>
    </font>
    <font>
      <b/>
      <sz val="8.5"/>
      <color indexed="17"/>
      <name val="Arial"/>
      <family val="2"/>
    </font>
    <font>
      <sz val="9"/>
      <name val="Helvetica-Black"/>
    </font>
    <font>
      <sz val="8"/>
      <color indexed="8"/>
      <name val="Arial"/>
      <family val="2"/>
    </font>
    <font>
      <b/>
      <sz val="10"/>
      <color indexed="10"/>
      <name val="Arial"/>
      <family val="2"/>
    </font>
    <font>
      <sz val="12"/>
      <name val="Times New Roman"/>
      <family val="1"/>
    </font>
    <font>
      <b/>
      <i/>
      <sz val="20"/>
      <name val="Arial"/>
      <family val="2"/>
      <charset val="204"/>
    </font>
    <font>
      <b/>
      <sz val="8"/>
      <name val="Helv"/>
    </font>
    <font>
      <b/>
      <sz val="10"/>
      <color indexed="9"/>
      <name val="GS TheSans"/>
      <family val="2"/>
    </font>
    <font>
      <b/>
      <sz val="9"/>
      <color indexed="8"/>
      <name val="Helv"/>
    </font>
    <font>
      <b/>
      <i/>
      <sz val="24"/>
      <name val="Arial"/>
      <family val="2"/>
    </font>
    <font>
      <b/>
      <sz val="11"/>
      <color indexed="8"/>
      <name val="Calibri"/>
      <family val="2"/>
      <charset val="204"/>
    </font>
    <font>
      <b/>
      <sz val="10"/>
      <name val="Arial"/>
      <family val="2"/>
    </font>
    <font>
      <u/>
      <sz val="10"/>
      <color indexed="8"/>
      <name val="MS Sans Serif"/>
      <family val="2"/>
      <charset val="204"/>
    </font>
    <font>
      <u val="double"/>
      <sz val="8"/>
      <color indexed="8"/>
      <name val="Arial"/>
      <family val="2"/>
    </font>
    <font>
      <i/>
      <sz val="9"/>
      <name val="Arial"/>
      <family val="2"/>
    </font>
    <font>
      <b/>
      <sz val="10"/>
      <color indexed="10"/>
      <name val="MS Sans Serif"/>
      <family val="2"/>
      <charset val="204"/>
    </font>
    <font>
      <sz val="11"/>
      <color indexed="10"/>
      <name val="Calibri"/>
      <family val="2"/>
      <charset val="204"/>
    </font>
    <font>
      <sz val="14"/>
      <color indexed="8"/>
      <name val="Wingdings"/>
      <charset val="2"/>
    </font>
    <font>
      <b/>
      <sz val="9"/>
      <color indexed="10"/>
      <name val="Wingdings"/>
      <charset val="2"/>
    </font>
    <font>
      <u/>
      <sz val="10"/>
      <color theme="10"/>
      <name val="Arial Cyr"/>
      <charset val="204"/>
    </font>
    <font>
      <sz val="10"/>
      <name val="Arial Cyr"/>
      <family val="2"/>
      <charset val="204"/>
    </font>
    <font>
      <sz val="10"/>
      <name val="Times New Roman Cyr"/>
      <family val="1"/>
      <charset val="204"/>
    </font>
    <font>
      <sz val="10"/>
      <name val="Courier New CYR"/>
      <charset val="204"/>
    </font>
    <font>
      <sz val="10"/>
      <name val="Arial Cyr"/>
    </font>
    <font>
      <sz val="8"/>
      <name val="Arial Cyr"/>
      <family val="2"/>
      <charset val="204"/>
    </font>
    <font>
      <b/>
      <sz val="9"/>
      <color theme="0"/>
      <name val="Calibri"/>
      <family val="2"/>
      <charset val="204"/>
      <scheme val="minor"/>
    </font>
    <font>
      <sz val="9"/>
      <color theme="0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b/>
      <u/>
      <sz val="9"/>
      <color theme="10"/>
      <name val="Calibri"/>
      <family val="2"/>
      <charset val="204"/>
      <scheme val="minor"/>
    </font>
    <font>
      <b/>
      <sz val="12"/>
      <color rgb="FF005B95"/>
      <name val="Calibri"/>
      <family val="2"/>
      <charset val="204"/>
      <scheme val="minor"/>
    </font>
    <font>
      <b/>
      <sz val="9"/>
      <color rgb="FF005B95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b/>
      <i/>
      <sz val="9"/>
      <color theme="0"/>
      <name val="Calibri"/>
      <family val="2"/>
      <charset val="204"/>
      <scheme val="minor"/>
    </font>
    <font>
      <b/>
      <sz val="12"/>
      <color theme="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</fonts>
  <fills count="69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36"/>
      </patternFill>
    </fill>
    <fill>
      <patternFill patternType="solid">
        <fgColor indexed="43"/>
      </patternFill>
    </fill>
    <fill>
      <patternFill patternType="solid">
        <fgColor indexed="59"/>
      </patternFill>
    </fill>
    <fill>
      <patternFill patternType="solid">
        <fgColor indexed="43"/>
        <bgColor indexed="64"/>
      </patternFill>
    </fill>
    <fill>
      <patternFill patternType="lightGray">
        <fgColor indexed="22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22"/>
        <bgColor indexed="64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gray0625">
        <fgColor indexed="10"/>
        <bgColor indexed="9"/>
      </patternFill>
    </fill>
    <fill>
      <patternFill patternType="solid">
        <fgColor indexed="26"/>
        <bgColor indexed="64"/>
      </patternFill>
    </fill>
    <fill>
      <patternFill patternType="solid">
        <fgColor indexed="8"/>
        <bgColor indexed="8"/>
      </patternFill>
    </fill>
    <fill>
      <patternFill patternType="lightGray">
        <fgColor indexed="14"/>
        <bgColor indexed="9"/>
      </patternFill>
    </fill>
    <fill>
      <patternFill patternType="solid">
        <fgColor indexed="22"/>
      </patternFill>
    </fill>
    <fill>
      <patternFill patternType="lightGray">
        <fgColor indexed="15"/>
      </patternFill>
    </fill>
    <fill>
      <patternFill patternType="solid">
        <fgColor indexed="55"/>
      </patternFill>
    </fill>
    <fill>
      <patternFill patternType="lightGray">
        <fgColor indexed="12"/>
        <bgColor indexed="9"/>
      </patternFill>
    </fill>
    <fill>
      <patternFill patternType="gray0625">
        <bgColor indexed="23"/>
      </patternFill>
    </fill>
    <fill>
      <patternFill patternType="solid">
        <fgColor indexed="42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13"/>
        <bgColor indexed="8"/>
      </patternFill>
    </fill>
    <fill>
      <patternFill patternType="solid">
        <fgColor indexed="4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1"/>
        <bgColor indexed="9"/>
      </patternFill>
    </fill>
    <fill>
      <patternFill patternType="solid">
        <fgColor indexed="13"/>
      </patternFill>
    </fill>
    <fill>
      <patternFill patternType="solid">
        <fgColor indexed="59"/>
        <bgColor indexed="64"/>
      </patternFill>
    </fill>
    <fill>
      <patternFill patternType="solid">
        <fgColor indexed="26"/>
      </patternFill>
    </fill>
    <fill>
      <patternFill patternType="solid">
        <fgColor indexed="40"/>
        <bgColor indexed="64"/>
      </patternFill>
    </fill>
    <fill>
      <patternFill patternType="solid">
        <fgColor indexed="9"/>
      </patternFill>
    </fill>
    <fill>
      <patternFill patternType="mediumGray">
        <fgColor indexed="22"/>
      </patternFill>
    </fill>
    <fill>
      <patternFill patternType="solid">
        <fgColor indexed="1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1"/>
        <bgColor indexed="64"/>
      </patternFill>
    </fill>
    <fill>
      <patternFill patternType="lightUp">
        <fgColor indexed="48"/>
        <bgColor indexed="44"/>
      </patternFill>
    </fill>
    <fill>
      <patternFill patternType="solid">
        <fgColor indexed="41"/>
        <bgColor indexed="64"/>
      </patternFill>
    </fill>
    <fill>
      <patternFill patternType="solid">
        <fgColor indexed="27"/>
        <bgColor indexed="64"/>
      </patternFill>
    </fill>
    <fill>
      <patternFill patternType="lightGray">
        <fgColor indexed="22"/>
        <bgColor indexed="9"/>
      </patternFill>
    </fill>
    <fill>
      <patternFill patternType="solid">
        <fgColor indexed="15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4"/>
        <bgColor indexed="64"/>
      </patternFill>
    </fill>
    <fill>
      <patternFill patternType="gray0625"/>
    </fill>
    <fill>
      <patternFill patternType="solid">
        <fgColor rgb="FF005B95"/>
        <bgColor indexed="64"/>
      </patternFill>
    </fill>
    <fill>
      <patternFill patternType="solid">
        <fgColor rgb="FFF56920"/>
        <bgColor indexed="64"/>
      </patternFill>
    </fill>
  </fills>
  <borders count="68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ck">
        <color indexed="9"/>
      </left>
      <right style="thick">
        <color indexed="9"/>
      </right>
      <top/>
      <bottom style="thick">
        <color indexed="9"/>
      </bottom>
      <diagonal/>
    </border>
    <border>
      <left/>
      <right/>
      <top/>
      <bottom style="medium">
        <color indexed="1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9"/>
      </right>
      <top style="thin">
        <color indexed="64"/>
      </top>
      <bottom style="thin">
        <color indexed="9"/>
      </bottom>
      <diagonal/>
    </border>
    <border>
      <left style="hair">
        <color indexed="16"/>
      </left>
      <right style="hair">
        <color indexed="16"/>
      </right>
      <top style="hair">
        <color indexed="16"/>
      </top>
      <bottom style="hair">
        <color indexed="16"/>
      </bottom>
      <diagonal/>
    </border>
    <border>
      <left style="medium">
        <color indexed="9"/>
      </left>
      <right style="medium">
        <color indexed="9"/>
      </right>
      <top style="medium">
        <color indexed="9"/>
      </top>
      <bottom style="medium">
        <color indexed="9"/>
      </bottom>
      <diagonal/>
    </border>
    <border>
      <left style="hair">
        <color indexed="17"/>
      </left>
      <right style="hair">
        <color indexed="17"/>
      </right>
      <top style="hair">
        <color indexed="17"/>
      </top>
      <bottom style="hair">
        <color indexed="17"/>
      </bottom>
      <diagonal/>
    </border>
    <border>
      <left style="thick">
        <color indexed="9"/>
      </left>
      <right style="thick">
        <color indexed="9"/>
      </right>
      <top/>
      <bottom/>
      <diagonal/>
    </border>
    <border>
      <left/>
      <right style="medium">
        <color indexed="9"/>
      </right>
      <top/>
      <bottom style="medium">
        <color indexed="9"/>
      </bottom>
      <diagonal/>
    </border>
    <border>
      <left style="medium">
        <color indexed="9"/>
      </left>
      <right style="medium">
        <color indexed="9"/>
      </right>
      <top/>
      <bottom/>
      <diagonal/>
    </border>
    <border>
      <left/>
      <right/>
      <top/>
      <bottom style="thin">
        <color indexed="44"/>
      </bottom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8"/>
      </top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14"/>
      </left>
      <right style="thin">
        <color indexed="14"/>
      </right>
      <top style="thin">
        <color indexed="14"/>
      </top>
      <bottom style="thin">
        <color indexed="1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/>
      <right/>
      <top/>
      <bottom style="thick">
        <color indexed="64"/>
      </bottom>
      <diagonal/>
    </border>
    <border>
      <left style="hair">
        <color indexed="12"/>
      </left>
      <right style="hair">
        <color indexed="12"/>
      </right>
      <top style="hair">
        <color indexed="12"/>
      </top>
      <bottom style="hair">
        <color indexed="1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14"/>
      </left>
      <right style="hair">
        <color indexed="14"/>
      </right>
      <top style="hair">
        <color indexed="14"/>
      </top>
      <bottom style="hair">
        <color indexed="1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/>
      <right/>
      <top/>
      <bottom style="double">
        <color indexed="52"/>
      </bottom>
      <diagonal/>
    </border>
    <border>
      <left style="hair">
        <color indexed="10"/>
      </left>
      <right style="hair">
        <color indexed="10"/>
      </right>
      <top style="hair">
        <color indexed="10"/>
      </top>
      <bottom style="hair">
        <color indexed="10"/>
      </bottom>
      <diagonal/>
    </border>
    <border>
      <left style="thin">
        <color indexed="64"/>
      </left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10"/>
      </left>
      <right style="dotted">
        <color indexed="10"/>
      </right>
      <top style="dotted">
        <color indexed="10"/>
      </top>
      <bottom style="dotted">
        <color indexed="1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23"/>
      </top>
      <bottom style="medium">
        <color indexed="2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thin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9"/>
      </left>
      <right/>
      <top style="thin">
        <color indexed="9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auto="1"/>
      </right>
      <top/>
      <bottom/>
      <diagonal/>
    </border>
    <border>
      <left/>
      <right style="hair">
        <color auto="1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auto="1"/>
      </right>
      <top/>
      <bottom style="thin">
        <color indexed="64"/>
      </bottom>
      <diagonal/>
    </border>
  </borders>
  <cellStyleXfs count="3619">
    <xf numFmtId="0" fontId="0" fillId="0" borderId="0"/>
    <xf numFmtId="0" fontId="9" fillId="0" borderId="0"/>
    <xf numFmtId="0" fontId="3" fillId="0" borderId="0"/>
    <xf numFmtId="0" fontId="10" fillId="0" borderId="0"/>
    <xf numFmtId="0" fontId="4" fillId="0" borderId="0"/>
    <xf numFmtId="0" fontId="10" fillId="0" borderId="0"/>
    <xf numFmtId="0" fontId="9" fillId="0" borderId="0"/>
    <xf numFmtId="0" fontId="3" fillId="0" borderId="0"/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9" fontId="13" fillId="0" borderId="0" applyFont="0" applyFill="0" applyBorder="0" applyAlignment="0" applyProtection="0"/>
    <xf numFmtId="9" fontId="4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2" fillId="0" borderId="0"/>
    <xf numFmtId="0" fontId="4" fillId="0" borderId="0"/>
    <xf numFmtId="0" fontId="15" fillId="0" borderId="0"/>
    <xf numFmtId="177" fontId="16" fillId="0" borderId="0" applyFont="0" applyFill="0" applyBorder="0" applyAlignment="0" applyProtection="0"/>
    <xf numFmtId="178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79" fontId="16" fillId="0" borderId="0" applyFont="0" applyFill="0" applyBorder="0" applyAlignment="0" applyProtection="0"/>
    <xf numFmtId="180" fontId="16" fillId="0" borderId="0" applyFont="0" applyFill="0" applyBorder="0" applyAlignment="0" applyProtection="0"/>
    <xf numFmtId="181" fontId="17" fillId="0" borderId="0"/>
    <xf numFmtId="182" fontId="16" fillId="0" borderId="0" applyFont="0" applyFill="0" applyBorder="0" applyAlignment="0" applyProtection="0"/>
    <xf numFmtId="181" fontId="17" fillId="0" borderId="0"/>
    <xf numFmtId="182" fontId="16" fillId="0" borderId="0" applyFont="0" applyFill="0" applyBorder="0" applyAlignment="0" applyProtection="0"/>
    <xf numFmtId="182" fontId="16" fillId="0" borderId="0" applyFont="0" applyFill="0" applyBorder="0" applyAlignment="0" applyProtection="0"/>
    <xf numFmtId="182" fontId="16" fillId="0" borderId="0" applyFont="0" applyFill="0" applyBorder="0" applyAlignment="0" applyProtection="0"/>
    <xf numFmtId="177" fontId="16" fillId="0" borderId="0" applyFont="0" applyFill="0" applyBorder="0" applyAlignment="0" applyProtection="0"/>
    <xf numFmtId="182" fontId="16" fillId="0" borderId="0" applyFont="0" applyFill="0" applyBorder="0" applyAlignment="0" applyProtection="0"/>
    <xf numFmtId="182" fontId="16" fillId="0" borderId="0" applyFont="0" applyFill="0" applyBorder="0" applyAlignment="0" applyProtection="0"/>
    <xf numFmtId="182" fontId="16" fillId="0" borderId="0" applyFont="0" applyFill="0" applyBorder="0" applyAlignment="0" applyProtection="0"/>
    <xf numFmtId="182" fontId="16" fillId="0" borderId="0" applyFont="0" applyFill="0" applyBorder="0" applyAlignment="0" applyProtection="0"/>
    <xf numFmtId="182" fontId="16" fillId="0" borderId="0" applyFont="0" applyFill="0" applyBorder="0" applyAlignment="0" applyProtection="0"/>
    <xf numFmtId="0" fontId="9" fillId="0" borderId="0"/>
    <xf numFmtId="0" fontId="9" fillId="0" borderId="0"/>
    <xf numFmtId="181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81" fontId="9" fillId="0" borderId="0"/>
    <xf numFmtId="181" fontId="9" fillId="0" borderId="0"/>
    <xf numFmtId="181" fontId="9" fillId="0" borderId="0"/>
    <xf numFmtId="181" fontId="9" fillId="0" borderId="0"/>
    <xf numFmtId="181" fontId="9" fillId="0" borderId="0"/>
    <xf numFmtId="181" fontId="9" fillId="0" borderId="0"/>
    <xf numFmtId="181" fontId="9" fillId="0" borderId="0"/>
    <xf numFmtId="181" fontId="9" fillId="0" borderId="0"/>
    <xf numFmtId="181" fontId="9" fillId="0" borderId="0"/>
    <xf numFmtId="181" fontId="9" fillId="0" borderId="0"/>
    <xf numFmtId="181" fontId="9" fillId="0" borderId="0"/>
    <xf numFmtId="0" fontId="9" fillId="0" borderId="0"/>
    <xf numFmtId="181" fontId="9" fillId="0" borderId="0"/>
    <xf numFmtId="181" fontId="9" fillId="0" borderId="0"/>
    <xf numFmtId="181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81" fontId="9" fillId="0" borderId="0"/>
    <xf numFmtId="181" fontId="9" fillId="0" borderId="0"/>
    <xf numFmtId="181" fontId="9" fillId="0" borderId="0"/>
    <xf numFmtId="181" fontId="9" fillId="0" borderId="0"/>
    <xf numFmtId="181" fontId="9" fillId="0" borderId="0"/>
    <xf numFmtId="181" fontId="9" fillId="0" borderId="0"/>
    <xf numFmtId="181" fontId="9" fillId="0" borderId="0"/>
    <xf numFmtId="181" fontId="9" fillId="0" borderId="0"/>
    <xf numFmtId="181" fontId="9" fillId="0" borderId="0"/>
    <xf numFmtId="181" fontId="9" fillId="0" borderId="0"/>
    <xf numFmtId="181" fontId="9" fillId="0" borderId="0"/>
    <xf numFmtId="181" fontId="9" fillId="0" borderId="0"/>
    <xf numFmtId="0" fontId="9" fillId="2" borderId="10" applyNumberFormat="0">
      <alignment horizontal="centerContinuous" vertical="center" wrapText="1"/>
    </xf>
    <xf numFmtId="0" fontId="9" fillId="2" borderId="10" applyNumberFormat="0">
      <alignment horizontal="centerContinuous" vertical="center" wrapText="1"/>
    </xf>
    <xf numFmtId="0" fontId="9" fillId="3" borderId="10" applyNumberFormat="0">
      <alignment horizontal="left" vertical="center"/>
    </xf>
    <xf numFmtId="0" fontId="9" fillId="3" borderId="10" applyNumberFormat="0">
      <alignment horizontal="left" vertical="center"/>
    </xf>
    <xf numFmtId="183" fontId="18" fillId="0" borderId="0"/>
    <xf numFmtId="0" fontId="19" fillId="0" borderId="0" applyFont="0" applyFill="0" applyBorder="0" applyAlignment="0"/>
    <xf numFmtId="184" fontId="20" fillId="0" borderId="0" applyFont="0" applyFill="0" applyBorder="0" applyProtection="0">
      <alignment wrapText="1"/>
    </xf>
    <xf numFmtId="185" fontId="20" fillId="0" borderId="0" applyFont="0" applyFill="0" applyBorder="0" applyProtection="0">
      <alignment horizontal="left" wrapText="1"/>
    </xf>
    <xf numFmtId="186" fontId="20" fillId="0" borderId="0" applyFont="0" applyFill="0" applyBorder="0" applyProtection="0">
      <alignment wrapText="1"/>
    </xf>
    <xf numFmtId="187" fontId="20" fillId="0" borderId="0" applyFont="0" applyFill="0" applyBorder="0" applyProtection="0">
      <alignment wrapText="1"/>
    </xf>
    <xf numFmtId="188" fontId="20" fillId="0" borderId="0" applyFont="0" applyFill="0" applyBorder="0" applyProtection="0">
      <alignment wrapText="1"/>
    </xf>
    <xf numFmtId="189" fontId="20" fillId="0" borderId="0" applyFont="0" applyFill="0" applyBorder="0" applyProtection="0">
      <alignment wrapText="1"/>
    </xf>
    <xf numFmtId="190" fontId="9" fillId="0" borderId="0" applyFont="0" applyFill="0" applyBorder="0" applyAlignment="0" applyProtection="0"/>
    <xf numFmtId="190" fontId="9" fillId="0" borderId="0" applyFont="0" applyFill="0" applyBorder="0" applyAlignment="0" applyProtection="0"/>
    <xf numFmtId="191" fontId="9" fillId="0" borderId="0" applyFont="0" applyFill="0" applyBorder="0" applyAlignment="0" applyProtection="0"/>
    <xf numFmtId="191" fontId="9" fillId="0" borderId="0" applyFont="0" applyFill="0" applyBorder="0" applyAlignment="0" applyProtection="0"/>
    <xf numFmtId="0" fontId="9" fillId="0" borderId="0"/>
    <xf numFmtId="192" fontId="20" fillId="0" borderId="0" applyFont="0" applyFill="0" applyBorder="0" applyProtection="0">
      <alignment horizontal="right"/>
    </xf>
    <xf numFmtId="193" fontId="20" fillId="0" borderId="0" applyFont="0" applyFill="0" applyBorder="0" applyProtection="0">
      <alignment horizontal="right"/>
    </xf>
    <xf numFmtId="194" fontId="20" fillId="0" borderId="0" applyFont="0" applyFill="0" applyBorder="0" applyProtection="0">
      <alignment horizontal="right"/>
    </xf>
    <xf numFmtId="195" fontId="20" fillId="0" borderId="0" applyFont="0" applyFill="0" applyBorder="0" applyProtection="0">
      <alignment horizontal="right"/>
    </xf>
    <xf numFmtId="196" fontId="20" fillId="0" borderId="0" applyFont="0" applyFill="0" applyBorder="0" applyProtection="0">
      <alignment horizontal="right"/>
    </xf>
    <xf numFmtId="197" fontId="20" fillId="0" borderId="0" applyFont="0" applyFill="0" applyBorder="0" applyProtection="0">
      <alignment horizontal="right"/>
    </xf>
    <xf numFmtId="198" fontId="20" fillId="0" borderId="0" applyFont="0" applyFill="0" applyBorder="0" applyProtection="0">
      <alignment horizontal="right"/>
    </xf>
    <xf numFmtId="199" fontId="20" fillId="0" borderId="0" applyFont="0" applyFill="0" applyBorder="0" applyProtection="0">
      <alignment horizontal="right"/>
    </xf>
    <xf numFmtId="200" fontId="20" fillId="0" borderId="0" applyFont="0" applyFill="0" applyBorder="0" applyProtection="0">
      <alignment horizontal="right"/>
    </xf>
    <xf numFmtId="201" fontId="20" fillId="0" borderId="0" applyFont="0" applyFill="0" applyBorder="0" applyProtection="0">
      <alignment horizontal="right"/>
    </xf>
    <xf numFmtId="202" fontId="20" fillId="0" borderId="0" applyFont="0" applyFill="0" applyBorder="0" applyProtection="0">
      <alignment horizontal="right"/>
    </xf>
    <xf numFmtId="203" fontId="20" fillId="0" borderId="0" applyFont="0" applyFill="0" applyBorder="0" applyProtection="0">
      <alignment horizontal="right"/>
    </xf>
    <xf numFmtId="204" fontId="20" fillId="0" borderId="0" applyFont="0" applyFill="0" applyBorder="0" applyProtection="0">
      <alignment horizontal="right"/>
    </xf>
    <xf numFmtId="205" fontId="20" fillId="0" borderId="0" applyFont="0" applyFill="0" applyBorder="0" applyProtection="0">
      <alignment horizontal="right"/>
    </xf>
    <xf numFmtId="206" fontId="20" fillId="0" borderId="0" applyFont="0" applyFill="0" applyBorder="0" applyProtection="0">
      <alignment horizontal="right"/>
    </xf>
    <xf numFmtId="207" fontId="20" fillId="0" borderId="0" applyFont="0" applyFill="0" applyBorder="0" applyProtection="0">
      <alignment horizontal="right"/>
    </xf>
    <xf numFmtId="208" fontId="20" fillId="0" borderId="0" applyFont="0" applyFill="0" applyBorder="0" applyProtection="0">
      <alignment horizontal="right"/>
    </xf>
    <xf numFmtId="209" fontId="20" fillId="0" borderId="0" applyFont="0" applyFill="0" applyBorder="0" applyProtection="0">
      <alignment horizontal="right"/>
    </xf>
    <xf numFmtId="210" fontId="20" fillId="0" borderId="0" applyFont="0" applyFill="0" applyBorder="0" applyProtection="0">
      <alignment horizontal="right"/>
    </xf>
    <xf numFmtId="211" fontId="20" fillId="0" borderId="0" applyFont="0" applyFill="0" applyBorder="0" applyProtection="0">
      <alignment horizontal="right"/>
    </xf>
    <xf numFmtId="0" fontId="21" fillId="0" borderId="0"/>
    <xf numFmtId="3" fontId="9" fillId="0" borderId="0"/>
    <xf numFmtId="3" fontId="9" fillId="0" borderId="0"/>
    <xf numFmtId="3" fontId="9" fillId="0" borderId="0"/>
    <xf numFmtId="3" fontId="9" fillId="0" borderId="0"/>
    <xf numFmtId="3" fontId="9" fillId="0" borderId="0"/>
    <xf numFmtId="3" fontId="9" fillId="0" borderId="0"/>
    <xf numFmtId="3" fontId="9" fillId="0" borderId="0"/>
    <xf numFmtId="3" fontId="9" fillId="0" borderId="0"/>
    <xf numFmtId="3" fontId="9" fillId="0" borderId="0"/>
    <xf numFmtId="3" fontId="9" fillId="0" borderId="0"/>
    <xf numFmtId="0" fontId="22" fillId="0" borderId="0"/>
    <xf numFmtId="0" fontId="21" fillId="0" borderId="0"/>
    <xf numFmtId="0" fontId="21" fillId="0" borderId="0"/>
    <xf numFmtId="212" fontId="23" fillId="4" borderId="11" applyNumberFormat="0">
      <alignment horizontal="center" vertical="center"/>
    </xf>
    <xf numFmtId="212" fontId="23" fillId="4" borderId="11" applyNumberFormat="0">
      <alignment horizontal="center" vertical="center"/>
    </xf>
    <xf numFmtId="212" fontId="23" fillId="4" borderId="11" applyNumberFormat="0">
      <alignment horizontal="center" vertical="center"/>
    </xf>
    <xf numFmtId="3" fontId="9" fillId="0" borderId="0"/>
    <xf numFmtId="3" fontId="9" fillId="0" borderId="0"/>
    <xf numFmtId="3" fontId="9" fillId="0" borderId="0"/>
    <xf numFmtId="3" fontId="9" fillId="0" borderId="0"/>
    <xf numFmtId="3" fontId="9" fillId="0" borderId="0"/>
    <xf numFmtId="3" fontId="9" fillId="0" borderId="0"/>
    <xf numFmtId="3" fontId="9" fillId="0" borderId="0"/>
    <xf numFmtId="3" fontId="9" fillId="0" borderId="0"/>
    <xf numFmtId="3" fontId="9" fillId="0" borderId="0"/>
    <xf numFmtId="3" fontId="9" fillId="0" borderId="0"/>
    <xf numFmtId="213" fontId="9" fillId="0" borderId="0" applyFont="0" applyFill="0" applyBorder="0" applyAlignment="0" applyProtection="0"/>
    <xf numFmtId="213" fontId="9" fillId="0" borderId="0" applyFont="0" applyFill="0" applyBorder="0" applyAlignment="0" applyProtection="0"/>
    <xf numFmtId="214" fontId="9" fillId="0" borderId="0" applyFont="0" applyFill="0" applyBorder="0" applyAlignment="0" applyProtection="0"/>
    <xf numFmtId="214" fontId="9" fillId="0" borderId="0" applyFont="0" applyFill="0" applyBorder="0" applyAlignment="0" applyProtection="0"/>
    <xf numFmtId="214" fontId="9" fillId="0" borderId="0" applyFont="0" applyFill="0" applyBorder="0" applyAlignment="0" applyProtection="0"/>
    <xf numFmtId="214" fontId="9" fillId="0" borderId="0" applyFont="0" applyFill="0" applyBorder="0" applyAlignment="0" applyProtection="0"/>
    <xf numFmtId="213" fontId="9" fillId="0" borderId="0" applyFont="0" applyFill="0" applyBorder="0" applyAlignment="0" applyProtection="0"/>
    <xf numFmtId="213" fontId="9" fillId="0" borderId="0" applyFont="0" applyFill="0" applyBorder="0" applyAlignment="0" applyProtection="0"/>
    <xf numFmtId="213" fontId="9" fillId="0" borderId="0" applyFont="0" applyFill="0" applyBorder="0" applyAlignment="0" applyProtection="0"/>
    <xf numFmtId="213" fontId="9" fillId="0" borderId="0" applyFont="0" applyFill="0" applyBorder="0" applyAlignment="0" applyProtection="0"/>
    <xf numFmtId="214" fontId="9" fillId="0" borderId="0" applyFont="0" applyFill="0" applyBorder="0" applyAlignment="0" applyProtection="0"/>
    <xf numFmtId="214" fontId="9" fillId="0" borderId="0" applyFont="0" applyFill="0" applyBorder="0" applyAlignment="0" applyProtection="0"/>
    <xf numFmtId="214" fontId="9" fillId="0" borderId="0" applyFont="0" applyFill="0" applyBorder="0" applyAlignment="0" applyProtection="0"/>
    <xf numFmtId="214" fontId="9" fillId="0" borderId="0" applyFont="0" applyFill="0" applyBorder="0" applyAlignment="0" applyProtection="0"/>
    <xf numFmtId="213" fontId="17" fillId="0" borderId="0" applyFont="0" applyFill="0" applyBorder="0" applyAlignment="0" applyProtection="0"/>
    <xf numFmtId="213" fontId="10" fillId="0" borderId="0" applyFont="0" applyFill="0" applyBorder="0" applyAlignment="0" applyProtection="0"/>
    <xf numFmtId="214" fontId="9" fillId="0" borderId="0" applyFont="0" applyFill="0" applyBorder="0" applyAlignment="0" applyProtection="0"/>
    <xf numFmtId="214" fontId="9" fillId="0" borderId="0" applyFont="0" applyFill="0" applyBorder="0" applyAlignment="0" applyProtection="0"/>
    <xf numFmtId="214" fontId="9" fillId="0" borderId="0" applyFont="0" applyFill="0" applyBorder="0" applyAlignment="0" applyProtection="0"/>
    <xf numFmtId="214" fontId="9" fillId="0" borderId="0" applyFont="0" applyFill="0" applyBorder="0" applyAlignment="0" applyProtection="0"/>
    <xf numFmtId="214" fontId="9" fillId="0" borderId="0" applyFont="0" applyFill="0" applyBorder="0" applyAlignment="0" applyProtection="0"/>
    <xf numFmtId="214" fontId="9" fillId="0" borderId="0" applyFont="0" applyFill="0" applyBorder="0" applyAlignment="0" applyProtection="0"/>
    <xf numFmtId="215" fontId="9" fillId="0" borderId="0" applyFont="0" applyFill="0" applyBorder="0" applyAlignment="0" applyProtection="0"/>
    <xf numFmtId="215" fontId="9" fillId="0" borderId="0" applyFont="0" applyFill="0" applyBorder="0" applyAlignment="0" applyProtection="0"/>
    <xf numFmtId="213" fontId="24" fillId="0" borderId="0" applyFont="0" applyFill="0" applyBorder="0" applyAlignment="0" applyProtection="0"/>
    <xf numFmtId="213" fontId="9" fillId="0" borderId="0" applyFont="0" applyFill="0" applyBorder="0" applyAlignment="0" applyProtection="0"/>
    <xf numFmtId="213" fontId="9" fillId="0" borderId="0" applyFont="0" applyFill="0" applyBorder="0" applyAlignment="0" applyProtection="0"/>
    <xf numFmtId="214" fontId="9" fillId="0" borderId="0" applyFont="0" applyFill="0" applyBorder="0" applyAlignment="0" applyProtection="0"/>
    <xf numFmtId="214" fontId="9" fillId="0" borderId="0" applyFont="0" applyFill="0" applyBorder="0" applyAlignment="0" applyProtection="0"/>
    <xf numFmtId="214" fontId="9" fillId="0" borderId="0" applyFont="0" applyFill="0" applyBorder="0" applyAlignment="0" applyProtection="0"/>
    <xf numFmtId="214" fontId="9" fillId="0" borderId="0" applyFont="0" applyFill="0" applyBorder="0" applyAlignment="0" applyProtection="0"/>
    <xf numFmtId="214" fontId="9" fillId="0" borderId="0" applyFont="0" applyFill="0" applyBorder="0" applyAlignment="0" applyProtection="0"/>
    <xf numFmtId="214" fontId="9" fillId="0" borderId="0" applyFont="0" applyFill="0" applyBorder="0" applyAlignment="0" applyProtection="0"/>
    <xf numFmtId="214" fontId="9" fillId="0" borderId="0" applyFont="0" applyFill="0" applyBorder="0" applyAlignment="0" applyProtection="0"/>
    <xf numFmtId="214" fontId="9" fillId="0" borderId="0" applyFont="0" applyFill="0" applyBorder="0" applyAlignment="0" applyProtection="0"/>
    <xf numFmtId="214" fontId="9" fillId="0" borderId="0" applyFont="0" applyFill="0" applyBorder="0" applyAlignment="0" applyProtection="0"/>
    <xf numFmtId="214" fontId="9" fillId="0" borderId="0" applyFont="0" applyFill="0" applyBorder="0" applyAlignment="0" applyProtection="0"/>
    <xf numFmtId="214" fontId="9" fillId="0" borderId="0" applyFont="0" applyFill="0" applyBorder="0" applyAlignment="0" applyProtection="0"/>
    <xf numFmtId="214" fontId="9" fillId="0" borderId="0" applyFont="0" applyFill="0" applyBorder="0" applyAlignment="0" applyProtection="0"/>
    <xf numFmtId="0" fontId="21" fillId="0" borderId="0"/>
    <xf numFmtId="0" fontId="21" fillId="0" borderId="0"/>
    <xf numFmtId="0" fontId="25" fillId="0" borderId="0"/>
    <xf numFmtId="216" fontId="9" fillId="0" borderId="0" applyFont="0" applyFill="0" applyBorder="0" applyAlignment="0" applyProtection="0"/>
    <xf numFmtId="216" fontId="9" fillId="0" borderId="0" applyFont="0" applyFill="0" applyBorder="0" applyAlignment="0" applyProtection="0"/>
    <xf numFmtId="217" fontId="9" fillId="0" borderId="0" applyFont="0" applyFill="0" applyBorder="0" applyAlignment="0" applyProtection="0"/>
    <xf numFmtId="217" fontId="9" fillId="0" borderId="0" applyFont="0" applyFill="0" applyBorder="0" applyAlignment="0" applyProtection="0"/>
    <xf numFmtId="218" fontId="9" fillId="0" borderId="0" applyFont="0" applyFill="0" applyBorder="0" applyAlignment="0" applyProtection="0"/>
    <xf numFmtId="219" fontId="9" fillId="0" borderId="0" applyFont="0" applyFill="0" applyBorder="0" applyAlignment="0" applyProtection="0"/>
    <xf numFmtId="219" fontId="9" fillId="0" borderId="0" applyFont="0" applyFill="0" applyBorder="0" applyAlignment="0" applyProtection="0"/>
    <xf numFmtId="219" fontId="9" fillId="0" borderId="0" applyFont="0" applyFill="0" applyBorder="0" applyAlignment="0" applyProtection="0"/>
    <xf numFmtId="219" fontId="9" fillId="0" borderId="0" applyFont="0" applyFill="0" applyBorder="0" applyAlignment="0" applyProtection="0"/>
    <xf numFmtId="219" fontId="9" fillId="0" borderId="0" applyFont="0" applyFill="0" applyBorder="0" applyAlignment="0" applyProtection="0"/>
    <xf numFmtId="219" fontId="9" fillId="0" borderId="0" applyFont="0" applyFill="0" applyBorder="0" applyAlignment="0" applyProtection="0"/>
    <xf numFmtId="217" fontId="9" fillId="0" borderId="0" applyFont="0" applyFill="0" applyBorder="0" applyAlignment="0" applyProtection="0"/>
    <xf numFmtId="219" fontId="9" fillId="0" borderId="0" applyFont="0" applyFill="0" applyBorder="0" applyAlignment="0" applyProtection="0"/>
    <xf numFmtId="219" fontId="9" fillId="0" borderId="0" applyFont="0" applyFill="0" applyBorder="0" applyAlignment="0" applyProtection="0"/>
    <xf numFmtId="219" fontId="9" fillId="0" borderId="0" applyFont="0" applyFill="0" applyBorder="0" applyAlignment="0" applyProtection="0"/>
    <xf numFmtId="219" fontId="9" fillId="0" borderId="0" applyFont="0" applyFill="0" applyBorder="0" applyAlignment="0" applyProtection="0"/>
    <xf numFmtId="219" fontId="9" fillId="0" borderId="0" applyFont="0" applyFill="0" applyBorder="0" applyAlignment="0" applyProtection="0"/>
    <xf numFmtId="21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220" fontId="9" fillId="0" borderId="0" applyFont="0" applyFill="0" applyBorder="0" applyAlignment="0" applyProtection="0"/>
    <xf numFmtId="220" fontId="9" fillId="0" borderId="0" applyFont="0" applyFill="0" applyBorder="0" applyAlignment="0" applyProtection="0"/>
    <xf numFmtId="216" fontId="9" fillId="0" borderId="0" applyFont="0" applyFill="0" applyBorder="0" applyAlignment="0" applyProtection="0"/>
    <xf numFmtId="221" fontId="9" fillId="0" borderId="0" applyFont="0" applyFill="0" applyBorder="0" applyAlignment="0" applyProtection="0"/>
    <xf numFmtId="221" fontId="9" fillId="0" borderId="0" applyFont="0" applyFill="0" applyBorder="0" applyAlignment="0" applyProtection="0"/>
    <xf numFmtId="221" fontId="9" fillId="0" borderId="0" applyFont="0" applyFill="0" applyBorder="0" applyAlignment="0" applyProtection="0"/>
    <xf numFmtId="221" fontId="9" fillId="0" borderId="0" applyFont="0" applyFill="0" applyBorder="0" applyAlignment="0" applyProtection="0"/>
    <xf numFmtId="221" fontId="9" fillId="0" borderId="0" applyFont="0" applyFill="0" applyBorder="0" applyAlignment="0" applyProtection="0"/>
    <xf numFmtId="221" fontId="9" fillId="0" borderId="0" applyFont="0" applyFill="0" applyBorder="0" applyAlignment="0" applyProtection="0"/>
    <xf numFmtId="220" fontId="9" fillId="0" borderId="0" applyFont="0" applyFill="0" applyBorder="0" applyAlignment="0" applyProtection="0"/>
    <xf numFmtId="221" fontId="9" fillId="0" borderId="0" applyFont="0" applyFill="0" applyBorder="0" applyAlignment="0" applyProtection="0"/>
    <xf numFmtId="221" fontId="9" fillId="0" borderId="0" applyFont="0" applyFill="0" applyBorder="0" applyAlignment="0" applyProtection="0"/>
    <xf numFmtId="221" fontId="9" fillId="0" borderId="0" applyFont="0" applyFill="0" applyBorder="0" applyAlignment="0" applyProtection="0"/>
    <xf numFmtId="221" fontId="9" fillId="0" borderId="0" applyFont="0" applyFill="0" applyBorder="0" applyAlignment="0" applyProtection="0"/>
    <xf numFmtId="221" fontId="9" fillId="0" borderId="0" applyFont="0" applyFill="0" applyBorder="0" applyAlignment="0" applyProtection="0"/>
    <xf numFmtId="221" fontId="9" fillId="0" borderId="0" applyFont="0" applyFill="0" applyBorder="0" applyAlignment="0" applyProtection="0"/>
    <xf numFmtId="222" fontId="26" fillId="0" borderId="4" applyAlignment="0" applyProtection="0"/>
    <xf numFmtId="222" fontId="26" fillId="0" borderId="4" applyAlignment="0" applyProtection="0"/>
    <xf numFmtId="222" fontId="26" fillId="0" borderId="4" applyAlignment="0" applyProtection="0"/>
    <xf numFmtId="217" fontId="9" fillId="0" borderId="0" applyFont="0" applyFill="0" applyBorder="0" applyAlignment="0" applyProtection="0"/>
    <xf numFmtId="217" fontId="9" fillId="0" borderId="0" applyFont="0" applyFill="0" applyBorder="0" applyAlignment="0" applyProtection="0"/>
    <xf numFmtId="218" fontId="9" fillId="0" borderId="0" applyFont="0" applyFill="0" applyBorder="0" applyAlignment="0" applyProtection="0"/>
    <xf numFmtId="219" fontId="9" fillId="0" borderId="0" applyFont="0" applyFill="0" applyBorder="0" applyAlignment="0" applyProtection="0"/>
    <xf numFmtId="219" fontId="9" fillId="0" borderId="0" applyFont="0" applyFill="0" applyBorder="0" applyAlignment="0" applyProtection="0"/>
    <xf numFmtId="219" fontId="9" fillId="0" borderId="0" applyFont="0" applyFill="0" applyBorder="0" applyAlignment="0" applyProtection="0"/>
    <xf numFmtId="219" fontId="9" fillId="0" borderId="0" applyFont="0" applyFill="0" applyBorder="0" applyAlignment="0" applyProtection="0"/>
    <xf numFmtId="219" fontId="9" fillId="0" borderId="0" applyFont="0" applyFill="0" applyBorder="0" applyAlignment="0" applyProtection="0"/>
    <xf numFmtId="219" fontId="9" fillId="0" borderId="0" applyFont="0" applyFill="0" applyBorder="0" applyAlignment="0" applyProtection="0"/>
    <xf numFmtId="217" fontId="9" fillId="0" borderId="0" applyFont="0" applyFill="0" applyBorder="0" applyAlignment="0" applyProtection="0"/>
    <xf numFmtId="219" fontId="9" fillId="0" borderId="0" applyFont="0" applyFill="0" applyBorder="0" applyAlignment="0" applyProtection="0"/>
    <xf numFmtId="219" fontId="9" fillId="0" borderId="0" applyFont="0" applyFill="0" applyBorder="0" applyAlignment="0" applyProtection="0"/>
    <xf numFmtId="219" fontId="9" fillId="0" borderId="0" applyFont="0" applyFill="0" applyBorder="0" applyAlignment="0" applyProtection="0"/>
    <xf numFmtId="219" fontId="9" fillId="0" borderId="0" applyFont="0" applyFill="0" applyBorder="0" applyAlignment="0" applyProtection="0"/>
    <xf numFmtId="219" fontId="9" fillId="0" borderId="0" applyFont="0" applyFill="0" applyBorder="0" applyAlignment="0" applyProtection="0"/>
    <xf numFmtId="219" fontId="9" fillId="0" borderId="0" applyFont="0" applyFill="0" applyBorder="0" applyAlignment="0" applyProtection="0"/>
    <xf numFmtId="220" fontId="9" fillId="0" borderId="0" applyFont="0" applyFill="0" applyBorder="0" applyAlignment="0" applyProtection="0"/>
    <xf numFmtId="220" fontId="9" fillId="0" borderId="0" applyFont="0" applyFill="0" applyBorder="0" applyAlignment="0" applyProtection="0"/>
    <xf numFmtId="216" fontId="9" fillId="0" borderId="0" applyFont="0" applyFill="0" applyBorder="0" applyAlignment="0" applyProtection="0"/>
    <xf numFmtId="221" fontId="9" fillId="0" borderId="0" applyFont="0" applyFill="0" applyBorder="0" applyAlignment="0" applyProtection="0"/>
    <xf numFmtId="221" fontId="9" fillId="0" borderId="0" applyFont="0" applyFill="0" applyBorder="0" applyAlignment="0" applyProtection="0"/>
    <xf numFmtId="221" fontId="9" fillId="0" borderId="0" applyFont="0" applyFill="0" applyBorder="0" applyAlignment="0" applyProtection="0"/>
    <xf numFmtId="221" fontId="9" fillId="0" borderId="0" applyFont="0" applyFill="0" applyBorder="0" applyAlignment="0" applyProtection="0"/>
    <xf numFmtId="221" fontId="9" fillId="0" borderId="0" applyFont="0" applyFill="0" applyBorder="0" applyAlignment="0" applyProtection="0"/>
    <xf numFmtId="221" fontId="9" fillId="0" borderId="0" applyFont="0" applyFill="0" applyBorder="0" applyAlignment="0" applyProtection="0"/>
    <xf numFmtId="220" fontId="9" fillId="0" borderId="0" applyFont="0" applyFill="0" applyBorder="0" applyAlignment="0" applyProtection="0"/>
    <xf numFmtId="221" fontId="9" fillId="0" borderId="0" applyFont="0" applyFill="0" applyBorder="0" applyAlignment="0" applyProtection="0"/>
    <xf numFmtId="221" fontId="9" fillId="0" borderId="0" applyFont="0" applyFill="0" applyBorder="0" applyAlignment="0" applyProtection="0"/>
    <xf numFmtId="221" fontId="9" fillId="0" borderId="0" applyFont="0" applyFill="0" applyBorder="0" applyAlignment="0" applyProtection="0"/>
    <xf numFmtId="221" fontId="9" fillId="0" borderId="0" applyFont="0" applyFill="0" applyBorder="0" applyAlignment="0" applyProtection="0"/>
    <xf numFmtId="221" fontId="9" fillId="0" borderId="0" applyFont="0" applyFill="0" applyBorder="0" applyAlignment="0" applyProtection="0"/>
    <xf numFmtId="221" fontId="9" fillId="0" borderId="0" applyFont="0" applyFill="0" applyBorder="0" applyAlignment="0" applyProtection="0"/>
    <xf numFmtId="223" fontId="9" fillId="0" borderId="0" applyFont="0" applyFill="0" applyBorder="0" applyAlignment="0" applyProtection="0"/>
    <xf numFmtId="223" fontId="9" fillId="0" borderId="0" applyFont="0" applyFill="0" applyBorder="0" applyAlignment="0" applyProtection="0"/>
    <xf numFmtId="220" fontId="9" fillId="0" borderId="0" applyFont="0" applyFill="0" applyBorder="0" applyAlignment="0" applyProtection="0"/>
    <xf numFmtId="220" fontId="9" fillId="0" borderId="0" applyFont="0" applyFill="0" applyBorder="0" applyAlignment="0" applyProtection="0"/>
    <xf numFmtId="216" fontId="9" fillId="0" borderId="0" applyFont="0" applyFill="0" applyBorder="0" applyAlignment="0" applyProtection="0"/>
    <xf numFmtId="221" fontId="9" fillId="0" borderId="0" applyFont="0" applyFill="0" applyBorder="0" applyAlignment="0" applyProtection="0"/>
    <xf numFmtId="221" fontId="9" fillId="0" borderId="0" applyFont="0" applyFill="0" applyBorder="0" applyAlignment="0" applyProtection="0"/>
    <xf numFmtId="221" fontId="9" fillId="0" borderId="0" applyFont="0" applyFill="0" applyBorder="0" applyAlignment="0" applyProtection="0"/>
    <xf numFmtId="221" fontId="9" fillId="0" borderId="0" applyFont="0" applyFill="0" applyBorder="0" applyAlignment="0" applyProtection="0"/>
    <xf numFmtId="221" fontId="9" fillId="0" borderId="0" applyFont="0" applyFill="0" applyBorder="0" applyAlignment="0" applyProtection="0"/>
    <xf numFmtId="221" fontId="9" fillId="0" borderId="0" applyFont="0" applyFill="0" applyBorder="0" applyAlignment="0" applyProtection="0"/>
    <xf numFmtId="220" fontId="9" fillId="0" borderId="0" applyFont="0" applyFill="0" applyBorder="0" applyAlignment="0" applyProtection="0"/>
    <xf numFmtId="221" fontId="9" fillId="0" borderId="0" applyFont="0" applyFill="0" applyBorder="0" applyAlignment="0" applyProtection="0"/>
    <xf numFmtId="221" fontId="9" fillId="0" borderId="0" applyFont="0" applyFill="0" applyBorder="0" applyAlignment="0" applyProtection="0"/>
    <xf numFmtId="221" fontId="9" fillId="0" borderId="0" applyFont="0" applyFill="0" applyBorder="0" applyAlignment="0" applyProtection="0"/>
    <xf numFmtId="221" fontId="9" fillId="0" borderId="0" applyFont="0" applyFill="0" applyBorder="0" applyAlignment="0" applyProtection="0"/>
    <xf numFmtId="221" fontId="9" fillId="0" borderId="0" applyFont="0" applyFill="0" applyBorder="0" applyAlignment="0" applyProtection="0"/>
    <xf numFmtId="221" fontId="9" fillId="0" borderId="0" applyFont="0" applyFill="0" applyBorder="0" applyAlignment="0" applyProtection="0"/>
    <xf numFmtId="217" fontId="9" fillId="0" borderId="0" applyFont="0" applyFill="0" applyBorder="0" applyAlignment="0" applyProtection="0"/>
    <xf numFmtId="217" fontId="9" fillId="0" borderId="0" applyFont="0" applyFill="0" applyBorder="0" applyAlignment="0" applyProtection="0"/>
    <xf numFmtId="218" fontId="9" fillId="0" borderId="0" applyFont="0" applyFill="0" applyBorder="0" applyAlignment="0" applyProtection="0"/>
    <xf numFmtId="219" fontId="9" fillId="0" borderId="0" applyFont="0" applyFill="0" applyBorder="0" applyAlignment="0" applyProtection="0"/>
    <xf numFmtId="219" fontId="9" fillId="0" borderId="0" applyFont="0" applyFill="0" applyBorder="0" applyAlignment="0" applyProtection="0"/>
    <xf numFmtId="219" fontId="9" fillId="0" borderId="0" applyFont="0" applyFill="0" applyBorder="0" applyAlignment="0" applyProtection="0"/>
    <xf numFmtId="219" fontId="9" fillId="0" borderId="0" applyFont="0" applyFill="0" applyBorder="0" applyAlignment="0" applyProtection="0"/>
    <xf numFmtId="219" fontId="9" fillId="0" borderId="0" applyFont="0" applyFill="0" applyBorder="0" applyAlignment="0" applyProtection="0"/>
    <xf numFmtId="219" fontId="9" fillId="0" borderId="0" applyFont="0" applyFill="0" applyBorder="0" applyAlignment="0" applyProtection="0"/>
    <xf numFmtId="217" fontId="9" fillId="0" borderId="0" applyFont="0" applyFill="0" applyBorder="0" applyAlignment="0" applyProtection="0"/>
    <xf numFmtId="219" fontId="9" fillId="0" borderId="0" applyFont="0" applyFill="0" applyBorder="0" applyAlignment="0" applyProtection="0"/>
    <xf numFmtId="219" fontId="9" fillId="0" borderId="0" applyFont="0" applyFill="0" applyBorder="0" applyAlignment="0" applyProtection="0"/>
    <xf numFmtId="219" fontId="9" fillId="0" borderId="0" applyFont="0" applyFill="0" applyBorder="0" applyAlignment="0" applyProtection="0"/>
    <xf numFmtId="219" fontId="9" fillId="0" borderId="0" applyFont="0" applyFill="0" applyBorder="0" applyAlignment="0" applyProtection="0"/>
    <xf numFmtId="219" fontId="9" fillId="0" borderId="0" applyFont="0" applyFill="0" applyBorder="0" applyAlignment="0" applyProtection="0"/>
    <xf numFmtId="219" fontId="9" fillId="0" borderId="0" applyFont="0" applyFill="0" applyBorder="0" applyAlignment="0" applyProtection="0"/>
    <xf numFmtId="220" fontId="9" fillId="0" borderId="0" applyFont="0" applyFill="0" applyBorder="0" applyAlignment="0" applyProtection="0"/>
    <xf numFmtId="220" fontId="9" fillId="0" borderId="0" applyFont="0" applyFill="0" applyBorder="0" applyAlignment="0" applyProtection="0"/>
    <xf numFmtId="220" fontId="9" fillId="0" borderId="0" applyFont="0" applyFill="0" applyBorder="0" applyAlignment="0" applyProtection="0"/>
    <xf numFmtId="220" fontId="9" fillId="0" borderId="0" applyFont="0" applyFill="0" applyBorder="0" applyAlignment="0" applyProtection="0"/>
    <xf numFmtId="216" fontId="9" fillId="0" borderId="0" applyFont="0" applyFill="0" applyBorder="0" applyAlignment="0" applyProtection="0"/>
    <xf numFmtId="221" fontId="9" fillId="0" borderId="0" applyFont="0" applyFill="0" applyBorder="0" applyAlignment="0" applyProtection="0"/>
    <xf numFmtId="221" fontId="9" fillId="0" borderId="0" applyFont="0" applyFill="0" applyBorder="0" applyAlignment="0" applyProtection="0"/>
    <xf numFmtId="221" fontId="9" fillId="0" borderId="0" applyFont="0" applyFill="0" applyBorder="0" applyAlignment="0" applyProtection="0"/>
    <xf numFmtId="221" fontId="9" fillId="0" borderId="0" applyFont="0" applyFill="0" applyBorder="0" applyAlignment="0" applyProtection="0"/>
    <xf numFmtId="221" fontId="9" fillId="0" borderId="0" applyFont="0" applyFill="0" applyBorder="0" applyAlignment="0" applyProtection="0"/>
    <xf numFmtId="221" fontId="9" fillId="0" borderId="0" applyFont="0" applyFill="0" applyBorder="0" applyAlignment="0" applyProtection="0"/>
    <xf numFmtId="220" fontId="9" fillId="0" borderId="0" applyFont="0" applyFill="0" applyBorder="0" applyAlignment="0" applyProtection="0"/>
    <xf numFmtId="221" fontId="9" fillId="0" borderId="0" applyFont="0" applyFill="0" applyBorder="0" applyAlignment="0" applyProtection="0"/>
    <xf numFmtId="221" fontId="9" fillId="0" borderId="0" applyFont="0" applyFill="0" applyBorder="0" applyAlignment="0" applyProtection="0"/>
    <xf numFmtId="221" fontId="9" fillId="0" borderId="0" applyFont="0" applyFill="0" applyBorder="0" applyAlignment="0" applyProtection="0"/>
    <xf numFmtId="221" fontId="9" fillId="0" borderId="0" applyFont="0" applyFill="0" applyBorder="0" applyAlignment="0" applyProtection="0"/>
    <xf numFmtId="221" fontId="9" fillId="0" borderId="0" applyFont="0" applyFill="0" applyBorder="0" applyAlignment="0" applyProtection="0"/>
    <xf numFmtId="221" fontId="9" fillId="0" borderId="0" applyFont="0" applyFill="0" applyBorder="0" applyAlignment="0" applyProtection="0"/>
    <xf numFmtId="216" fontId="9" fillId="0" borderId="0" applyFont="0" applyFill="0" applyBorder="0" applyAlignment="0" applyProtection="0"/>
    <xf numFmtId="216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216" fontId="9" fillId="0" borderId="0" applyFont="0" applyFill="0" applyBorder="0" applyAlignment="0" applyProtection="0"/>
    <xf numFmtId="221" fontId="9" fillId="0" borderId="0" applyFont="0" applyFill="0" applyBorder="0" applyAlignment="0" applyProtection="0"/>
    <xf numFmtId="22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221" fontId="9" fillId="0" borderId="0" applyFont="0" applyFill="0" applyBorder="0" applyAlignment="0" applyProtection="0"/>
    <xf numFmtId="221" fontId="9" fillId="0" borderId="0" applyFont="0" applyFill="0" applyBorder="0" applyAlignment="0" applyProtection="0"/>
    <xf numFmtId="221" fontId="9" fillId="0" borderId="0" applyFont="0" applyFill="0" applyBorder="0" applyAlignment="0" applyProtection="0"/>
    <xf numFmtId="221" fontId="9" fillId="0" borderId="0" applyFont="0" applyFill="0" applyBorder="0" applyAlignment="0" applyProtection="0"/>
    <xf numFmtId="224" fontId="9" fillId="0" borderId="0" applyFont="0" applyFill="0" applyBorder="0" applyAlignment="0" applyProtection="0"/>
    <xf numFmtId="224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225" fontId="9" fillId="0" borderId="0" applyFont="0" applyFill="0" applyBorder="0" applyAlignment="0" applyProtection="0"/>
    <xf numFmtId="225" fontId="9" fillId="0" borderId="0" applyFont="0" applyFill="0" applyBorder="0" applyAlignment="0" applyProtection="0"/>
    <xf numFmtId="226" fontId="9" fillId="0" borderId="0" applyFont="0" applyFill="0" applyBorder="0" applyAlignment="0" applyProtection="0"/>
    <xf numFmtId="226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227" fontId="9" fillId="0" borderId="0" applyFont="0" applyFill="0" applyBorder="0" applyAlignment="0" applyProtection="0"/>
    <xf numFmtId="227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220" fontId="9" fillId="0" borderId="0" applyFont="0" applyFill="0" applyBorder="0" applyAlignment="0" applyProtection="0"/>
    <xf numFmtId="218" fontId="9" fillId="0" borderId="0" applyFont="0" applyFill="0" applyBorder="0" applyAlignment="0" applyProtection="0"/>
    <xf numFmtId="21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220" fontId="9" fillId="0" borderId="0" applyFont="0" applyFill="0" applyBorder="0" applyAlignment="0" applyProtection="0"/>
    <xf numFmtId="220" fontId="9" fillId="0" borderId="0" applyFont="0" applyFill="0" applyBorder="0" applyAlignment="0" applyProtection="0"/>
    <xf numFmtId="216" fontId="9" fillId="0" borderId="0" applyFont="0" applyFill="0" applyBorder="0" applyAlignment="0" applyProtection="0"/>
    <xf numFmtId="221" fontId="9" fillId="0" borderId="0" applyFont="0" applyFill="0" applyBorder="0" applyAlignment="0" applyProtection="0"/>
    <xf numFmtId="221" fontId="9" fillId="0" borderId="0" applyFont="0" applyFill="0" applyBorder="0" applyAlignment="0" applyProtection="0"/>
    <xf numFmtId="221" fontId="9" fillId="0" borderId="0" applyFont="0" applyFill="0" applyBorder="0" applyAlignment="0" applyProtection="0"/>
    <xf numFmtId="221" fontId="9" fillId="0" borderId="0" applyFont="0" applyFill="0" applyBorder="0" applyAlignment="0" applyProtection="0"/>
    <xf numFmtId="221" fontId="9" fillId="0" borderId="0" applyFont="0" applyFill="0" applyBorder="0" applyAlignment="0" applyProtection="0"/>
    <xf numFmtId="221" fontId="9" fillId="0" borderId="0" applyFont="0" applyFill="0" applyBorder="0" applyAlignment="0" applyProtection="0"/>
    <xf numFmtId="220" fontId="9" fillId="0" borderId="0" applyFont="0" applyFill="0" applyBorder="0" applyAlignment="0" applyProtection="0"/>
    <xf numFmtId="221" fontId="9" fillId="0" borderId="0" applyFont="0" applyFill="0" applyBorder="0" applyAlignment="0" applyProtection="0"/>
    <xf numFmtId="221" fontId="9" fillId="0" borderId="0" applyFont="0" applyFill="0" applyBorder="0" applyAlignment="0" applyProtection="0"/>
    <xf numFmtId="221" fontId="9" fillId="0" borderId="0" applyFont="0" applyFill="0" applyBorder="0" applyAlignment="0" applyProtection="0"/>
    <xf numFmtId="221" fontId="9" fillId="0" borderId="0" applyFont="0" applyFill="0" applyBorder="0" applyAlignment="0" applyProtection="0"/>
    <xf numFmtId="221" fontId="9" fillId="0" borderId="0" applyFont="0" applyFill="0" applyBorder="0" applyAlignment="0" applyProtection="0"/>
    <xf numFmtId="221" fontId="9" fillId="0" borderId="0" applyFont="0" applyFill="0" applyBorder="0" applyAlignment="0" applyProtection="0"/>
    <xf numFmtId="221" fontId="9" fillId="0" borderId="0" applyFont="0" applyFill="0" applyBorder="0" applyAlignment="0" applyProtection="0"/>
    <xf numFmtId="221" fontId="9" fillId="0" borderId="0" applyFont="0" applyFill="0" applyBorder="0" applyAlignment="0" applyProtection="0"/>
    <xf numFmtId="221" fontId="9" fillId="0" borderId="0" applyFont="0" applyFill="0" applyBorder="0" applyAlignment="0" applyProtection="0"/>
    <xf numFmtId="221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228" fontId="9" fillId="0" borderId="0" applyFont="0" applyFill="0" applyBorder="0" applyAlignment="0" applyProtection="0"/>
    <xf numFmtId="228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228" fontId="9" fillId="0" borderId="0" applyFont="0" applyFill="0" applyBorder="0" applyAlignment="0" applyProtection="0"/>
    <xf numFmtId="228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228" fontId="9" fillId="0" borderId="0" applyFont="0" applyFill="0" applyBorder="0" applyAlignment="0" applyProtection="0"/>
    <xf numFmtId="228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228" fontId="9" fillId="0" borderId="0" applyFont="0" applyFill="0" applyBorder="0" applyAlignment="0" applyProtection="0"/>
    <xf numFmtId="228" fontId="9" fillId="0" borderId="0" applyFont="0" applyFill="0" applyBorder="0" applyAlignment="0" applyProtection="0"/>
    <xf numFmtId="228" fontId="9" fillId="0" borderId="0" applyFont="0" applyFill="0" applyBorder="0" applyAlignment="0" applyProtection="0"/>
    <xf numFmtId="228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228" fontId="9" fillId="0" borderId="0" applyFont="0" applyFill="0" applyBorder="0" applyAlignment="0" applyProtection="0"/>
    <xf numFmtId="228" fontId="9" fillId="0" borderId="0" applyFont="0" applyFill="0" applyBorder="0" applyAlignment="0" applyProtection="0"/>
    <xf numFmtId="221" fontId="9" fillId="0" borderId="0" applyFont="0" applyFill="0" applyBorder="0" applyAlignment="0" applyProtection="0"/>
    <xf numFmtId="221" fontId="9" fillId="0" borderId="0" applyFont="0" applyFill="0" applyBorder="0" applyAlignment="0" applyProtection="0"/>
    <xf numFmtId="218" fontId="17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224" fontId="9" fillId="0" borderId="0" applyFont="0" applyFill="0" applyBorder="0" applyAlignment="0" applyProtection="0"/>
    <xf numFmtId="224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225" fontId="9" fillId="0" borderId="0" applyFont="0" applyFill="0" applyBorder="0" applyAlignment="0" applyProtection="0"/>
    <xf numFmtId="225" fontId="9" fillId="0" borderId="0" applyFont="0" applyFill="0" applyBorder="0" applyAlignment="0" applyProtection="0"/>
    <xf numFmtId="226" fontId="9" fillId="0" borderId="0" applyFont="0" applyFill="0" applyBorder="0" applyAlignment="0" applyProtection="0"/>
    <xf numFmtId="226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227" fontId="9" fillId="0" borderId="0" applyFont="0" applyFill="0" applyBorder="0" applyAlignment="0" applyProtection="0"/>
    <xf numFmtId="227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228" fontId="9" fillId="0" borderId="0" applyFont="0" applyFill="0" applyBorder="0" applyAlignment="0" applyProtection="0"/>
    <xf numFmtId="228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228" fontId="9" fillId="0" borderId="0" applyFont="0" applyFill="0" applyBorder="0" applyAlignment="0" applyProtection="0"/>
    <xf numFmtId="228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228" fontId="9" fillId="0" borderId="0" applyFont="0" applyFill="0" applyBorder="0" applyAlignment="0" applyProtection="0"/>
    <xf numFmtId="228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228" fontId="9" fillId="0" borderId="0" applyFont="0" applyFill="0" applyBorder="0" applyAlignment="0" applyProtection="0"/>
    <xf numFmtId="228" fontId="9" fillId="0" borderId="0" applyFont="0" applyFill="0" applyBorder="0" applyAlignment="0" applyProtection="0"/>
    <xf numFmtId="228" fontId="9" fillId="0" borderId="0" applyFont="0" applyFill="0" applyBorder="0" applyAlignment="0" applyProtection="0"/>
    <xf numFmtId="228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228" fontId="9" fillId="0" borderId="0" applyFont="0" applyFill="0" applyBorder="0" applyAlignment="0" applyProtection="0"/>
    <xf numFmtId="228" fontId="9" fillId="0" borderId="0" applyFont="0" applyFill="0" applyBorder="0" applyAlignment="0" applyProtection="0"/>
    <xf numFmtId="220" fontId="9" fillId="0" borderId="0" applyFont="0" applyFill="0" applyBorder="0" applyAlignment="0" applyProtection="0"/>
    <xf numFmtId="220" fontId="9" fillId="0" borderId="0" applyFont="0" applyFill="0" applyBorder="0" applyAlignment="0" applyProtection="0"/>
    <xf numFmtId="216" fontId="9" fillId="0" borderId="0" applyFont="0" applyFill="0" applyBorder="0" applyAlignment="0" applyProtection="0"/>
    <xf numFmtId="221" fontId="9" fillId="0" borderId="0" applyFont="0" applyFill="0" applyBorder="0" applyAlignment="0" applyProtection="0"/>
    <xf numFmtId="221" fontId="9" fillId="0" borderId="0" applyFont="0" applyFill="0" applyBorder="0" applyAlignment="0" applyProtection="0"/>
    <xf numFmtId="221" fontId="9" fillId="0" borderId="0" applyFont="0" applyFill="0" applyBorder="0" applyAlignment="0" applyProtection="0"/>
    <xf numFmtId="221" fontId="9" fillId="0" borderId="0" applyFont="0" applyFill="0" applyBorder="0" applyAlignment="0" applyProtection="0"/>
    <xf numFmtId="221" fontId="9" fillId="0" borderId="0" applyFont="0" applyFill="0" applyBorder="0" applyAlignment="0" applyProtection="0"/>
    <xf numFmtId="221" fontId="9" fillId="0" borderId="0" applyFont="0" applyFill="0" applyBorder="0" applyAlignment="0" applyProtection="0"/>
    <xf numFmtId="220" fontId="9" fillId="0" borderId="0" applyFont="0" applyFill="0" applyBorder="0" applyAlignment="0" applyProtection="0"/>
    <xf numFmtId="221" fontId="9" fillId="0" borderId="0" applyFont="0" applyFill="0" applyBorder="0" applyAlignment="0" applyProtection="0"/>
    <xf numFmtId="221" fontId="9" fillId="0" borderId="0" applyFont="0" applyFill="0" applyBorder="0" applyAlignment="0" applyProtection="0"/>
    <xf numFmtId="221" fontId="9" fillId="0" borderId="0" applyFont="0" applyFill="0" applyBorder="0" applyAlignment="0" applyProtection="0"/>
    <xf numFmtId="221" fontId="9" fillId="0" borderId="0" applyFont="0" applyFill="0" applyBorder="0" applyAlignment="0" applyProtection="0"/>
    <xf numFmtId="221" fontId="9" fillId="0" borderId="0" applyFont="0" applyFill="0" applyBorder="0" applyAlignment="0" applyProtection="0"/>
    <xf numFmtId="221" fontId="9" fillId="0" borderId="0" applyFont="0" applyFill="0" applyBorder="0" applyAlignment="0" applyProtection="0"/>
    <xf numFmtId="218" fontId="9" fillId="0" borderId="0" applyFont="0" applyFill="0" applyBorder="0" applyAlignment="0" applyProtection="0"/>
    <xf numFmtId="218" fontId="9" fillId="0" borderId="0" applyFont="0" applyFill="0" applyBorder="0" applyAlignment="0" applyProtection="0"/>
    <xf numFmtId="220" fontId="9" fillId="0" borderId="0" applyFont="0" applyFill="0" applyBorder="0" applyAlignment="0" applyProtection="0"/>
    <xf numFmtId="220" fontId="9" fillId="0" borderId="0" applyFont="0" applyFill="0" applyBorder="0" applyAlignment="0" applyProtection="0"/>
    <xf numFmtId="216" fontId="9" fillId="0" borderId="0" applyFont="0" applyFill="0" applyBorder="0" applyAlignment="0" applyProtection="0"/>
    <xf numFmtId="221" fontId="9" fillId="0" borderId="0" applyFont="0" applyFill="0" applyBorder="0" applyAlignment="0" applyProtection="0"/>
    <xf numFmtId="221" fontId="9" fillId="0" borderId="0" applyFont="0" applyFill="0" applyBorder="0" applyAlignment="0" applyProtection="0"/>
    <xf numFmtId="221" fontId="9" fillId="0" borderId="0" applyFont="0" applyFill="0" applyBorder="0" applyAlignment="0" applyProtection="0"/>
    <xf numFmtId="221" fontId="9" fillId="0" borderId="0" applyFont="0" applyFill="0" applyBorder="0" applyAlignment="0" applyProtection="0"/>
    <xf numFmtId="221" fontId="9" fillId="0" borderId="0" applyFont="0" applyFill="0" applyBorder="0" applyAlignment="0" applyProtection="0"/>
    <xf numFmtId="221" fontId="9" fillId="0" borderId="0" applyFont="0" applyFill="0" applyBorder="0" applyAlignment="0" applyProtection="0"/>
    <xf numFmtId="220" fontId="9" fillId="0" borderId="0" applyFont="0" applyFill="0" applyBorder="0" applyAlignment="0" applyProtection="0"/>
    <xf numFmtId="221" fontId="9" fillId="0" borderId="0" applyFont="0" applyFill="0" applyBorder="0" applyAlignment="0" applyProtection="0"/>
    <xf numFmtId="221" fontId="9" fillId="0" borderId="0" applyFont="0" applyFill="0" applyBorder="0" applyAlignment="0" applyProtection="0"/>
    <xf numFmtId="221" fontId="9" fillId="0" borderId="0" applyFont="0" applyFill="0" applyBorder="0" applyAlignment="0" applyProtection="0"/>
    <xf numFmtId="221" fontId="9" fillId="0" borderId="0" applyFont="0" applyFill="0" applyBorder="0" applyAlignment="0" applyProtection="0"/>
    <xf numFmtId="221" fontId="9" fillId="0" borderId="0" applyFont="0" applyFill="0" applyBorder="0" applyAlignment="0" applyProtection="0"/>
    <xf numFmtId="221" fontId="9" fillId="0" borderId="0" applyFont="0" applyFill="0" applyBorder="0" applyAlignment="0" applyProtection="0"/>
    <xf numFmtId="217" fontId="9" fillId="0" borderId="0" applyFont="0" applyFill="0" applyBorder="0" applyAlignment="0" applyProtection="0"/>
    <xf numFmtId="217" fontId="9" fillId="0" borderId="0" applyFont="0" applyFill="0" applyBorder="0" applyAlignment="0" applyProtection="0"/>
    <xf numFmtId="218" fontId="9" fillId="0" borderId="0" applyFont="0" applyFill="0" applyBorder="0" applyAlignment="0" applyProtection="0"/>
    <xf numFmtId="219" fontId="9" fillId="0" borderId="0" applyFont="0" applyFill="0" applyBorder="0" applyAlignment="0" applyProtection="0"/>
    <xf numFmtId="219" fontId="9" fillId="0" borderId="0" applyFont="0" applyFill="0" applyBorder="0" applyAlignment="0" applyProtection="0"/>
    <xf numFmtId="219" fontId="9" fillId="0" borderId="0" applyFont="0" applyFill="0" applyBorder="0" applyAlignment="0" applyProtection="0"/>
    <xf numFmtId="219" fontId="9" fillId="0" borderId="0" applyFont="0" applyFill="0" applyBorder="0" applyAlignment="0" applyProtection="0"/>
    <xf numFmtId="219" fontId="9" fillId="0" borderId="0" applyFont="0" applyFill="0" applyBorder="0" applyAlignment="0" applyProtection="0"/>
    <xf numFmtId="219" fontId="9" fillId="0" borderId="0" applyFont="0" applyFill="0" applyBorder="0" applyAlignment="0" applyProtection="0"/>
    <xf numFmtId="217" fontId="9" fillId="0" borderId="0" applyFont="0" applyFill="0" applyBorder="0" applyAlignment="0" applyProtection="0"/>
    <xf numFmtId="219" fontId="9" fillId="0" borderId="0" applyFont="0" applyFill="0" applyBorder="0" applyAlignment="0" applyProtection="0"/>
    <xf numFmtId="219" fontId="9" fillId="0" borderId="0" applyFont="0" applyFill="0" applyBorder="0" applyAlignment="0" applyProtection="0"/>
    <xf numFmtId="219" fontId="9" fillId="0" borderId="0" applyFont="0" applyFill="0" applyBorder="0" applyAlignment="0" applyProtection="0"/>
    <xf numFmtId="219" fontId="9" fillId="0" borderId="0" applyFont="0" applyFill="0" applyBorder="0" applyAlignment="0" applyProtection="0"/>
    <xf numFmtId="219" fontId="9" fillId="0" borderId="0" applyFont="0" applyFill="0" applyBorder="0" applyAlignment="0" applyProtection="0"/>
    <xf numFmtId="219" fontId="9" fillId="0" borderId="0" applyFont="0" applyFill="0" applyBorder="0" applyAlignment="0" applyProtection="0"/>
    <xf numFmtId="217" fontId="9" fillId="0" borderId="0" applyFont="0" applyFill="0" applyBorder="0" applyAlignment="0" applyProtection="0"/>
    <xf numFmtId="217" fontId="9" fillId="0" borderId="0" applyFont="0" applyFill="0" applyBorder="0" applyAlignment="0" applyProtection="0"/>
    <xf numFmtId="218" fontId="9" fillId="0" borderId="0" applyFont="0" applyFill="0" applyBorder="0" applyAlignment="0" applyProtection="0"/>
    <xf numFmtId="219" fontId="9" fillId="0" borderId="0" applyFont="0" applyFill="0" applyBorder="0" applyAlignment="0" applyProtection="0"/>
    <xf numFmtId="219" fontId="9" fillId="0" borderId="0" applyFont="0" applyFill="0" applyBorder="0" applyAlignment="0" applyProtection="0"/>
    <xf numFmtId="219" fontId="9" fillId="0" borderId="0" applyFont="0" applyFill="0" applyBorder="0" applyAlignment="0" applyProtection="0"/>
    <xf numFmtId="219" fontId="9" fillId="0" borderId="0" applyFont="0" applyFill="0" applyBorder="0" applyAlignment="0" applyProtection="0"/>
    <xf numFmtId="219" fontId="9" fillId="0" borderId="0" applyFont="0" applyFill="0" applyBorder="0" applyAlignment="0" applyProtection="0"/>
    <xf numFmtId="219" fontId="9" fillId="0" borderId="0" applyFont="0" applyFill="0" applyBorder="0" applyAlignment="0" applyProtection="0"/>
    <xf numFmtId="217" fontId="9" fillId="0" borderId="0" applyFont="0" applyFill="0" applyBorder="0" applyAlignment="0" applyProtection="0"/>
    <xf numFmtId="219" fontId="9" fillId="0" borderId="0" applyFont="0" applyFill="0" applyBorder="0" applyAlignment="0" applyProtection="0"/>
    <xf numFmtId="219" fontId="9" fillId="0" borderId="0" applyFont="0" applyFill="0" applyBorder="0" applyAlignment="0" applyProtection="0"/>
    <xf numFmtId="219" fontId="9" fillId="0" borderId="0" applyFont="0" applyFill="0" applyBorder="0" applyAlignment="0" applyProtection="0"/>
    <xf numFmtId="219" fontId="9" fillId="0" borderId="0" applyFont="0" applyFill="0" applyBorder="0" applyAlignment="0" applyProtection="0"/>
    <xf numFmtId="219" fontId="9" fillId="0" borderId="0" applyFont="0" applyFill="0" applyBorder="0" applyAlignment="0" applyProtection="0"/>
    <xf numFmtId="219" fontId="9" fillId="0" borderId="0" applyFont="0" applyFill="0" applyBorder="0" applyAlignment="0" applyProtection="0"/>
    <xf numFmtId="216" fontId="17" fillId="0" borderId="0" applyFont="0" applyFill="0" applyBorder="0" applyAlignment="0" applyProtection="0"/>
    <xf numFmtId="216" fontId="10" fillId="0" borderId="0" applyFont="0" applyFill="0" applyBorder="0" applyAlignment="0" applyProtection="0"/>
    <xf numFmtId="217" fontId="9" fillId="0" borderId="0" applyFont="0" applyFill="0" applyBorder="0" applyAlignment="0" applyProtection="0"/>
    <xf numFmtId="217" fontId="9" fillId="0" borderId="0" applyFont="0" applyFill="0" applyBorder="0" applyAlignment="0" applyProtection="0"/>
    <xf numFmtId="218" fontId="9" fillId="0" borderId="0" applyFont="0" applyFill="0" applyBorder="0" applyAlignment="0" applyProtection="0"/>
    <xf numFmtId="219" fontId="9" fillId="0" borderId="0" applyFont="0" applyFill="0" applyBorder="0" applyAlignment="0" applyProtection="0"/>
    <xf numFmtId="219" fontId="9" fillId="0" borderId="0" applyFont="0" applyFill="0" applyBorder="0" applyAlignment="0" applyProtection="0"/>
    <xf numFmtId="219" fontId="9" fillId="0" borderId="0" applyFont="0" applyFill="0" applyBorder="0" applyAlignment="0" applyProtection="0"/>
    <xf numFmtId="219" fontId="9" fillId="0" borderId="0" applyFont="0" applyFill="0" applyBorder="0" applyAlignment="0" applyProtection="0"/>
    <xf numFmtId="219" fontId="9" fillId="0" borderId="0" applyFont="0" applyFill="0" applyBorder="0" applyAlignment="0" applyProtection="0"/>
    <xf numFmtId="219" fontId="9" fillId="0" borderId="0" applyFont="0" applyFill="0" applyBorder="0" applyAlignment="0" applyProtection="0"/>
    <xf numFmtId="217" fontId="9" fillId="0" borderId="0" applyFont="0" applyFill="0" applyBorder="0" applyAlignment="0" applyProtection="0"/>
    <xf numFmtId="219" fontId="9" fillId="0" borderId="0" applyFont="0" applyFill="0" applyBorder="0" applyAlignment="0" applyProtection="0"/>
    <xf numFmtId="219" fontId="9" fillId="0" borderId="0" applyFont="0" applyFill="0" applyBorder="0" applyAlignment="0" applyProtection="0"/>
    <xf numFmtId="219" fontId="9" fillId="0" borderId="0" applyFont="0" applyFill="0" applyBorder="0" applyAlignment="0" applyProtection="0"/>
    <xf numFmtId="219" fontId="9" fillId="0" borderId="0" applyFont="0" applyFill="0" applyBorder="0" applyAlignment="0" applyProtection="0"/>
    <xf numFmtId="219" fontId="9" fillId="0" borderId="0" applyFont="0" applyFill="0" applyBorder="0" applyAlignment="0" applyProtection="0"/>
    <xf numFmtId="219" fontId="9" fillId="0" borderId="0" applyFont="0" applyFill="0" applyBorder="0" applyAlignment="0" applyProtection="0"/>
    <xf numFmtId="217" fontId="9" fillId="0" borderId="0" applyFont="0" applyFill="0" applyBorder="0" applyAlignment="0" applyProtection="0"/>
    <xf numFmtId="217" fontId="9" fillId="0" borderId="0" applyFont="0" applyFill="0" applyBorder="0" applyAlignment="0" applyProtection="0"/>
    <xf numFmtId="217" fontId="9" fillId="0" borderId="0" applyFont="0" applyFill="0" applyBorder="0" applyAlignment="0" applyProtection="0"/>
    <xf numFmtId="217" fontId="9" fillId="0" borderId="0" applyFont="0" applyFill="0" applyBorder="0" applyAlignment="0" applyProtection="0"/>
    <xf numFmtId="218" fontId="9" fillId="0" borderId="0" applyFont="0" applyFill="0" applyBorder="0" applyAlignment="0" applyProtection="0"/>
    <xf numFmtId="219" fontId="9" fillId="0" borderId="0" applyFont="0" applyFill="0" applyBorder="0" applyAlignment="0" applyProtection="0"/>
    <xf numFmtId="219" fontId="9" fillId="0" borderId="0" applyFont="0" applyFill="0" applyBorder="0" applyAlignment="0" applyProtection="0"/>
    <xf numFmtId="219" fontId="9" fillId="0" borderId="0" applyFont="0" applyFill="0" applyBorder="0" applyAlignment="0" applyProtection="0"/>
    <xf numFmtId="219" fontId="9" fillId="0" borderId="0" applyFont="0" applyFill="0" applyBorder="0" applyAlignment="0" applyProtection="0"/>
    <xf numFmtId="219" fontId="9" fillId="0" borderId="0" applyFont="0" applyFill="0" applyBorder="0" applyAlignment="0" applyProtection="0"/>
    <xf numFmtId="219" fontId="9" fillId="0" borderId="0" applyFont="0" applyFill="0" applyBorder="0" applyAlignment="0" applyProtection="0"/>
    <xf numFmtId="217" fontId="9" fillId="0" borderId="0" applyFont="0" applyFill="0" applyBorder="0" applyAlignment="0" applyProtection="0"/>
    <xf numFmtId="219" fontId="9" fillId="0" borderId="0" applyFont="0" applyFill="0" applyBorder="0" applyAlignment="0" applyProtection="0"/>
    <xf numFmtId="219" fontId="9" fillId="0" borderId="0" applyFont="0" applyFill="0" applyBorder="0" applyAlignment="0" applyProtection="0"/>
    <xf numFmtId="219" fontId="9" fillId="0" borderId="0" applyFont="0" applyFill="0" applyBorder="0" applyAlignment="0" applyProtection="0"/>
    <xf numFmtId="219" fontId="9" fillId="0" borderId="0" applyFont="0" applyFill="0" applyBorder="0" applyAlignment="0" applyProtection="0"/>
    <xf numFmtId="219" fontId="9" fillId="0" borderId="0" applyFont="0" applyFill="0" applyBorder="0" applyAlignment="0" applyProtection="0"/>
    <xf numFmtId="219" fontId="9" fillId="0" borderId="0" applyFont="0" applyFill="0" applyBorder="0" applyAlignment="0" applyProtection="0"/>
    <xf numFmtId="218" fontId="9" fillId="0" borderId="0" applyFont="0" applyFill="0" applyBorder="0" applyAlignment="0" applyProtection="0"/>
    <xf numFmtId="219" fontId="9" fillId="0" borderId="0" applyFont="0" applyFill="0" applyBorder="0" applyAlignment="0" applyProtection="0"/>
    <xf numFmtId="219" fontId="9" fillId="0" borderId="0" applyFont="0" applyFill="0" applyBorder="0" applyAlignment="0" applyProtection="0"/>
    <xf numFmtId="219" fontId="9" fillId="0" borderId="0" applyFont="0" applyFill="0" applyBorder="0" applyAlignment="0" applyProtection="0"/>
    <xf numFmtId="219" fontId="9" fillId="0" borderId="0" applyFont="0" applyFill="0" applyBorder="0" applyAlignment="0" applyProtection="0"/>
    <xf numFmtId="219" fontId="9" fillId="0" borderId="0" applyFont="0" applyFill="0" applyBorder="0" applyAlignment="0" applyProtection="0"/>
    <xf numFmtId="219" fontId="9" fillId="0" borderId="0" applyFont="0" applyFill="0" applyBorder="0" applyAlignment="0" applyProtection="0"/>
    <xf numFmtId="217" fontId="9" fillId="0" borderId="0" applyFont="0" applyFill="0" applyBorder="0" applyAlignment="0" applyProtection="0"/>
    <xf numFmtId="219" fontId="9" fillId="0" borderId="0" applyFont="0" applyFill="0" applyBorder="0" applyAlignment="0" applyProtection="0"/>
    <xf numFmtId="219" fontId="9" fillId="0" borderId="0" applyFont="0" applyFill="0" applyBorder="0" applyAlignment="0" applyProtection="0"/>
    <xf numFmtId="219" fontId="9" fillId="0" borderId="0" applyFont="0" applyFill="0" applyBorder="0" applyAlignment="0" applyProtection="0"/>
    <xf numFmtId="219" fontId="9" fillId="0" borderId="0" applyFont="0" applyFill="0" applyBorder="0" applyAlignment="0" applyProtection="0"/>
    <xf numFmtId="219" fontId="9" fillId="0" borderId="0" applyFont="0" applyFill="0" applyBorder="0" applyAlignment="0" applyProtection="0"/>
    <xf numFmtId="219" fontId="9" fillId="0" borderId="0" applyFont="0" applyFill="0" applyBorder="0" applyAlignment="0" applyProtection="0"/>
    <xf numFmtId="217" fontId="9" fillId="0" borderId="0" applyFont="0" applyFill="0" applyBorder="0" applyAlignment="0" applyProtection="0"/>
    <xf numFmtId="217" fontId="9" fillId="0" borderId="0" applyFont="0" applyFill="0" applyBorder="0" applyAlignment="0" applyProtection="0"/>
    <xf numFmtId="218" fontId="9" fillId="0" borderId="0" applyFont="0" applyFill="0" applyBorder="0" applyAlignment="0" applyProtection="0"/>
    <xf numFmtId="219" fontId="9" fillId="0" borderId="0" applyFont="0" applyFill="0" applyBorder="0" applyAlignment="0" applyProtection="0"/>
    <xf numFmtId="219" fontId="9" fillId="0" borderId="0" applyFont="0" applyFill="0" applyBorder="0" applyAlignment="0" applyProtection="0"/>
    <xf numFmtId="219" fontId="9" fillId="0" borderId="0" applyFont="0" applyFill="0" applyBorder="0" applyAlignment="0" applyProtection="0"/>
    <xf numFmtId="219" fontId="9" fillId="0" borderId="0" applyFont="0" applyFill="0" applyBorder="0" applyAlignment="0" applyProtection="0"/>
    <xf numFmtId="219" fontId="9" fillId="0" borderId="0" applyFont="0" applyFill="0" applyBorder="0" applyAlignment="0" applyProtection="0"/>
    <xf numFmtId="219" fontId="9" fillId="0" borderId="0" applyFont="0" applyFill="0" applyBorder="0" applyAlignment="0" applyProtection="0"/>
    <xf numFmtId="217" fontId="9" fillId="0" borderId="0" applyFont="0" applyFill="0" applyBorder="0" applyAlignment="0" applyProtection="0"/>
    <xf numFmtId="219" fontId="9" fillId="0" borderId="0" applyFont="0" applyFill="0" applyBorder="0" applyAlignment="0" applyProtection="0"/>
    <xf numFmtId="219" fontId="9" fillId="0" borderId="0" applyFont="0" applyFill="0" applyBorder="0" applyAlignment="0" applyProtection="0"/>
    <xf numFmtId="219" fontId="9" fillId="0" borderId="0" applyFont="0" applyFill="0" applyBorder="0" applyAlignment="0" applyProtection="0"/>
    <xf numFmtId="219" fontId="9" fillId="0" borderId="0" applyFont="0" applyFill="0" applyBorder="0" applyAlignment="0" applyProtection="0"/>
    <xf numFmtId="219" fontId="9" fillId="0" borderId="0" applyFont="0" applyFill="0" applyBorder="0" applyAlignment="0" applyProtection="0"/>
    <xf numFmtId="219" fontId="9" fillId="0" borderId="0" applyFont="0" applyFill="0" applyBorder="0" applyAlignment="0" applyProtection="0"/>
    <xf numFmtId="218" fontId="9" fillId="0" borderId="0" applyFont="0" applyFill="0" applyBorder="0" applyAlignment="0" applyProtection="0"/>
    <xf numFmtId="218" fontId="9" fillId="0" borderId="0" applyFont="0" applyFill="0" applyBorder="0" applyAlignment="0" applyProtection="0"/>
    <xf numFmtId="218" fontId="9" fillId="0" borderId="0" applyFont="0" applyFill="0" applyBorder="0" applyAlignment="0" applyProtection="0"/>
    <xf numFmtId="218" fontId="9" fillId="0" borderId="0" applyFont="0" applyFill="0" applyBorder="0" applyAlignment="0" applyProtection="0"/>
    <xf numFmtId="217" fontId="9" fillId="0" borderId="0" applyFont="0" applyFill="0" applyBorder="0" applyAlignment="0" applyProtection="0"/>
    <xf numFmtId="217" fontId="9" fillId="0" borderId="0" applyFont="0" applyFill="0" applyBorder="0" applyAlignment="0" applyProtection="0"/>
    <xf numFmtId="218" fontId="9" fillId="0" borderId="0" applyFont="0" applyFill="0" applyBorder="0" applyAlignment="0" applyProtection="0"/>
    <xf numFmtId="219" fontId="9" fillId="0" borderId="0" applyFont="0" applyFill="0" applyBorder="0" applyAlignment="0" applyProtection="0"/>
    <xf numFmtId="219" fontId="9" fillId="0" borderId="0" applyFont="0" applyFill="0" applyBorder="0" applyAlignment="0" applyProtection="0"/>
    <xf numFmtId="219" fontId="9" fillId="0" borderId="0" applyFont="0" applyFill="0" applyBorder="0" applyAlignment="0" applyProtection="0"/>
    <xf numFmtId="219" fontId="9" fillId="0" borderId="0" applyFont="0" applyFill="0" applyBorder="0" applyAlignment="0" applyProtection="0"/>
    <xf numFmtId="219" fontId="9" fillId="0" borderId="0" applyFont="0" applyFill="0" applyBorder="0" applyAlignment="0" applyProtection="0"/>
    <xf numFmtId="219" fontId="9" fillId="0" borderId="0" applyFont="0" applyFill="0" applyBorder="0" applyAlignment="0" applyProtection="0"/>
    <xf numFmtId="217" fontId="9" fillId="0" borderId="0" applyFont="0" applyFill="0" applyBorder="0" applyAlignment="0" applyProtection="0"/>
    <xf numFmtId="219" fontId="9" fillId="0" borderId="0" applyFont="0" applyFill="0" applyBorder="0" applyAlignment="0" applyProtection="0"/>
    <xf numFmtId="219" fontId="9" fillId="0" borderId="0" applyFont="0" applyFill="0" applyBorder="0" applyAlignment="0" applyProtection="0"/>
    <xf numFmtId="219" fontId="9" fillId="0" borderId="0" applyFont="0" applyFill="0" applyBorder="0" applyAlignment="0" applyProtection="0"/>
    <xf numFmtId="219" fontId="9" fillId="0" borderId="0" applyFont="0" applyFill="0" applyBorder="0" applyAlignment="0" applyProtection="0"/>
    <xf numFmtId="219" fontId="9" fillId="0" borderId="0" applyFont="0" applyFill="0" applyBorder="0" applyAlignment="0" applyProtection="0"/>
    <xf numFmtId="219" fontId="9" fillId="0" borderId="0" applyFont="0" applyFill="0" applyBorder="0" applyAlignment="0" applyProtection="0"/>
    <xf numFmtId="218" fontId="9" fillId="0" borderId="0" applyFont="0" applyFill="0" applyBorder="0" applyAlignment="0" applyProtection="0"/>
    <xf numFmtId="218" fontId="9" fillId="0" borderId="0" applyFont="0" applyFill="0" applyBorder="0" applyAlignment="0" applyProtection="0"/>
    <xf numFmtId="217" fontId="9" fillId="0" borderId="0" applyFont="0" applyFill="0" applyBorder="0" applyAlignment="0" applyProtection="0"/>
    <xf numFmtId="217" fontId="9" fillId="0" borderId="0" applyFont="0" applyFill="0" applyBorder="0" applyAlignment="0" applyProtection="0"/>
    <xf numFmtId="218" fontId="9" fillId="0" borderId="0" applyFont="0" applyFill="0" applyBorder="0" applyAlignment="0" applyProtection="0"/>
    <xf numFmtId="219" fontId="9" fillId="0" borderId="0" applyFont="0" applyFill="0" applyBorder="0" applyAlignment="0" applyProtection="0"/>
    <xf numFmtId="219" fontId="9" fillId="0" borderId="0" applyFont="0" applyFill="0" applyBorder="0" applyAlignment="0" applyProtection="0"/>
    <xf numFmtId="219" fontId="9" fillId="0" borderId="0" applyFont="0" applyFill="0" applyBorder="0" applyAlignment="0" applyProtection="0"/>
    <xf numFmtId="219" fontId="9" fillId="0" borderId="0" applyFont="0" applyFill="0" applyBorder="0" applyAlignment="0" applyProtection="0"/>
    <xf numFmtId="219" fontId="9" fillId="0" borderId="0" applyFont="0" applyFill="0" applyBorder="0" applyAlignment="0" applyProtection="0"/>
    <xf numFmtId="219" fontId="9" fillId="0" borderId="0" applyFont="0" applyFill="0" applyBorder="0" applyAlignment="0" applyProtection="0"/>
    <xf numFmtId="217" fontId="9" fillId="0" borderId="0" applyFont="0" applyFill="0" applyBorder="0" applyAlignment="0" applyProtection="0"/>
    <xf numFmtId="219" fontId="9" fillId="0" borderId="0" applyFont="0" applyFill="0" applyBorder="0" applyAlignment="0" applyProtection="0"/>
    <xf numFmtId="219" fontId="9" fillId="0" borderId="0" applyFont="0" applyFill="0" applyBorder="0" applyAlignment="0" applyProtection="0"/>
    <xf numFmtId="219" fontId="9" fillId="0" borderId="0" applyFont="0" applyFill="0" applyBorder="0" applyAlignment="0" applyProtection="0"/>
    <xf numFmtId="219" fontId="9" fillId="0" borderId="0" applyFont="0" applyFill="0" applyBorder="0" applyAlignment="0" applyProtection="0"/>
    <xf numFmtId="219" fontId="9" fillId="0" borderId="0" applyFont="0" applyFill="0" applyBorder="0" applyAlignment="0" applyProtection="0"/>
    <xf numFmtId="219" fontId="9" fillId="0" borderId="0" applyFont="0" applyFill="0" applyBorder="0" applyAlignment="0" applyProtection="0"/>
    <xf numFmtId="217" fontId="9" fillId="0" borderId="0" applyFont="0" applyFill="0" applyBorder="0" applyAlignment="0" applyProtection="0"/>
    <xf numFmtId="217" fontId="9" fillId="0" borderId="0" applyFont="0" applyFill="0" applyBorder="0" applyAlignment="0" applyProtection="0"/>
    <xf numFmtId="218" fontId="9" fillId="0" borderId="0" applyFont="0" applyFill="0" applyBorder="0" applyAlignment="0" applyProtection="0"/>
    <xf numFmtId="219" fontId="9" fillId="0" borderId="0" applyFont="0" applyFill="0" applyBorder="0" applyAlignment="0" applyProtection="0"/>
    <xf numFmtId="219" fontId="9" fillId="0" borderId="0" applyFont="0" applyFill="0" applyBorder="0" applyAlignment="0" applyProtection="0"/>
    <xf numFmtId="219" fontId="9" fillId="0" borderId="0" applyFont="0" applyFill="0" applyBorder="0" applyAlignment="0" applyProtection="0"/>
    <xf numFmtId="219" fontId="9" fillId="0" borderId="0" applyFont="0" applyFill="0" applyBorder="0" applyAlignment="0" applyProtection="0"/>
    <xf numFmtId="219" fontId="9" fillId="0" borderId="0" applyFont="0" applyFill="0" applyBorder="0" applyAlignment="0" applyProtection="0"/>
    <xf numFmtId="219" fontId="9" fillId="0" borderId="0" applyFont="0" applyFill="0" applyBorder="0" applyAlignment="0" applyProtection="0"/>
    <xf numFmtId="217" fontId="9" fillId="0" borderId="0" applyFont="0" applyFill="0" applyBorder="0" applyAlignment="0" applyProtection="0"/>
    <xf numFmtId="219" fontId="9" fillId="0" borderId="0" applyFont="0" applyFill="0" applyBorder="0" applyAlignment="0" applyProtection="0"/>
    <xf numFmtId="219" fontId="9" fillId="0" borderId="0" applyFont="0" applyFill="0" applyBorder="0" applyAlignment="0" applyProtection="0"/>
    <xf numFmtId="219" fontId="9" fillId="0" borderId="0" applyFont="0" applyFill="0" applyBorder="0" applyAlignment="0" applyProtection="0"/>
    <xf numFmtId="219" fontId="9" fillId="0" borderId="0" applyFont="0" applyFill="0" applyBorder="0" applyAlignment="0" applyProtection="0"/>
    <xf numFmtId="219" fontId="9" fillId="0" borderId="0" applyFont="0" applyFill="0" applyBorder="0" applyAlignment="0" applyProtection="0"/>
    <xf numFmtId="219" fontId="9" fillId="0" borderId="0" applyFont="0" applyFill="0" applyBorder="0" applyAlignment="0" applyProtection="0"/>
    <xf numFmtId="218" fontId="9" fillId="0" borderId="0" applyFont="0" applyFill="0" applyBorder="0" applyAlignment="0" applyProtection="0"/>
    <xf numFmtId="218" fontId="9" fillId="0" borderId="0" applyFont="0" applyFill="0" applyBorder="0" applyAlignment="0" applyProtection="0"/>
    <xf numFmtId="217" fontId="9" fillId="0" borderId="0" applyFont="0" applyFill="0" applyBorder="0" applyAlignment="0" applyProtection="0"/>
    <xf numFmtId="217" fontId="9" fillId="0" borderId="0" applyFont="0" applyFill="0" applyBorder="0" applyAlignment="0" applyProtection="0"/>
    <xf numFmtId="218" fontId="9" fillId="0" borderId="0" applyFont="0" applyFill="0" applyBorder="0" applyAlignment="0" applyProtection="0"/>
    <xf numFmtId="219" fontId="9" fillId="0" borderId="0" applyFont="0" applyFill="0" applyBorder="0" applyAlignment="0" applyProtection="0"/>
    <xf numFmtId="219" fontId="9" fillId="0" borderId="0" applyFont="0" applyFill="0" applyBorder="0" applyAlignment="0" applyProtection="0"/>
    <xf numFmtId="219" fontId="9" fillId="0" borderId="0" applyFont="0" applyFill="0" applyBorder="0" applyAlignment="0" applyProtection="0"/>
    <xf numFmtId="219" fontId="9" fillId="0" borderId="0" applyFont="0" applyFill="0" applyBorder="0" applyAlignment="0" applyProtection="0"/>
    <xf numFmtId="219" fontId="9" fillId="0" borderId="0" applyFont="0" applyFill="0" applyBorder="0" applyAlignment="0" applyProtection="0"/>
    <xf numFmtId="219" fontId="9" fillId="0" borderId="0" applyFont="0" applyFill="0" applyBorder="0" applyAlignment="0" applyProtection="0"/>
    <xf numFmtId="217" fontId="9" fillId="0" borderId="0" applyFont="0" applyFill="0" applyBorder="0" applyAlignment="0" applyProtection="0"/>
    <xf numFmtId="219" fontId="9" fillId="0" borderId="0" applyFont="0" applyFill="0" applyBorder="0" applyAlignment="0" applyProtection="0"/>
    <xf numFmtId="219" fontId="9" fillId="0" borderId="0" applyFont="0" applyFill="0" applyBorder="0" applyAlignment="0" applyProtection="0"/>
    <xf numFmtId="219" fontId="9" fillId="0" borderId="0" applyFont="0" applyFill="0" applyBorder="0" applyAlignment="0" applyProtection="0"/>
    <xf numFmtId="219" fontId="9" fillId="0" borderId="0" applyFont="0" applyFill="0" applyBorder="0" applyAlignment="0" applyProtection="0"/>
    <xf numFmtId="219" fontId="9" fillId="0" borderId="0" applyFont="0" applyFill="0" applyBorder="0" applyAlignment="0" applyProtection="0"/>
    <xf numFmtId="219" fontId="9" fillId="0" borderId="0" applyFont="0" applyFill="0" applyBorder="0" applyAlignment="0" applyProtection="0"/>
    <xf numFmtId="217" fontId="9" fillId="0" borderId="0" applyFont="0" applyFill="0" applyBorder="0" applyAlignment="0" applyProtection="0"/>
    <xf numFmtId="217" fontId="9" fillId="0" borderId="0" applyFont="0" applyFill="0" applyBorder="0" applyAlignment="0" applyProtection="0"/>
    <xf numFmtId="218" fontId="9" fillId="0" borderId="0" applyFont="0" applyFill="0" applyBorder="0" applyAlignment="0" applyProtection="0"/>
    <xf numFmtId="219" fontId="9" fillId="0" borderId="0" applyFont="0" applyFill="0" applyBorder="0" applyAlignment="0" applyProtection="0"/>
    <xf numFmtId="219" fontId="9" fillId="0" borderId="0" applyFont="0" applyFill="0" applyBorder="0" applyAlignment="0" applyProtection="0"/>
    <xf numFmtId="219" fontId="9" fillId="0" borderId="0" applyFont="0" applyFill="0" applyBorder="0" applyAlignment="0" applyProtection="0"/>
    <xf numFmtId="219" fontId="9" fillId="0" borderId="0" applyFont="0" applyFill="0" applyBorder="0" applyAlignment="0" applyProtection="0"/>
    <xf numFmtId="219" fontId="9" fillId="0" borderId="0" applyFont="0" applyFill="0" applyBorder="0" applyAlignment="0" applyProtection="0"/>
    <xf numFmtId="219" fontId="9" fillId="0" borderId="0" applyFont="0" applyFill="0" applyBorder="0" applyAlignment="0" applyProtection="0"/>
    <xf numFmtId="217" fontId="9" fillId="0" borderId="0" applyFont="0" applyFill="0" applyBorder="0" applyAlignment="0" applyProtection="0"/>
    <xf numFmtId="219" fontId="9" fillId="0" borderId="0" applyFont="0" applyFill="0" applyBorder="0" applyAlignment="0" applyProtection="0"/>
    <xf numFmtId="219" fontId="9" fillId="0" borderId="0" applyFont="0" applyFill="0" applyBorder="0" applyAlignment="0" applyProtection="0"/>
    <xf numFmtId="219" fontId="9" fillId="0" borderId="0" applyFont="0" applyFill="0" applyBorder="0" applyAlignment="0" applyProtection="0"/>
    <xf numFmtId="219" fontId="9" fillId="0" borderId="0" applyFont="0" applyFill="0" applyBorder="0" applyAlignment="0" applyProtection="0"/>
    <xf numFmtId="219" fontId="9" fillId="0" borderId="0" applyFont="0" applyFill="0" applyBorder="0" applyAlignment="0" applyProtection="0"/>
    <xf numFmtId="219" fontId="9" fillId="0" borderId="0" applyFont="0" applyFill="0" applyBorder="0" applyAlignment="0" applyProtection="0"/>
    <xf numFmtId="218" fontId="9" fillId="0" borderId="0" applyFont="0" applyFill="0" applyBorder="0" applyAlignment="0" applyProtection="0"/>
    <xf numFmtId="218" fontId="9" fillId="0" borderId="0" applyFont="0" applyFill="0" applyBorder="0" applyAlignment="0" applyProtection="0"/>
    <xf numFmtId="217" fontId="9" fillId="0" borderId="0" applyFont="0" applyFill="0" applyBorder="0" applyAlignment="0" applyProtection="0"/>
    <xf numFmtId="217" fontId="9" fillId="0" borderId="0" applyFont="0" applyFill="0" applyBorder="0" applyAlignment="0" applyProtection="0"/>
    <xf numFmtId="218" fontId="9" fillId="0" borderId="0" applyFont="0" applyFill="0" applyBorder="0" applyAlignment="0" applyProtection="0"/>
    <xf numFmtId="219" fontId="9" fillId="0" borderId="0" applyFont="0" applyFill="0" applyBorder="0" applyAlignment="0" applyProtection="0"/>
    <xf numFmtId="219" fontId="9" fillId="0" borderId="0" applyFont="0" applyFill="0" applyBorder="0" applyAlignment="0" applyProtection="0"/>
    <xf numFmtId="219" fontId="9" fillId="0" borderId="0" applyFont="0" applyFill="0" applyBorder="0" applyAlignment="0" applyProtection="0"/>
    <xf numFmtId="219" fontId="9" fillId="0" borderId="0" applyFont="0" applyFill="0" applyBorder="0" applyAlignment="0" applyProtection="0"/>
    <xf numFmtId="219" fontId="9" fillId="0" borderId="0" applyFont="0" applyFill="0" applyBorder="0" applyAlignment="0" applyProtection="0"/>
    <xf numFmtId="219" fontId="9" fillId="0" borderId="0" applyFont="0" applyFill="0" applyBorder="0" applyAlignment="0" applyProtection="0"/>
    <xf numFmtId="217" fontId="9" fillId="0" borderId="0" applyFont="0" applyFill="0" applyBorder="0" applyAlignment="0" applyProtection="0"/>
    <xf numFmtId="219" fontId="9" fillId="0" borderId="0" applyFont="0" applyFill="0" applyBorder="0" applyAlignment="0" applyProtection="0"/>
    <xf numFmtId="219" fontId="9" fillId="0" borderId="0" applyFont="0" applyFill="0" applyBorder="0" applyAlignment="0" applyProtection="0"/>
    <xf numFmtId="219" fontId="9" fillId="0" borderId="0" applyFont="0" applyFill="0" applyBorder="0" applyAlignment="0" applyProtection="0"/>
    <xf numFmtId="219" fontId="9" fillId="0" borderId="0" applyFont="0" applyFill="0" applyBorder="0" applyAlignment="0" applyProtection="0"/>
    <xf numFmtId="219" fontId="9" fillId="0" borderId="0" applyFont="0" applyFill="0" applyBorder="0" applyAlignment="0" applyProtection="0"/>
    <xf numFmtId="219" fontId="9" fillId="0" borderId="0" applyFont="0" applyFill="0" applyBorder="0" applyAlignment="0" applyProtection="0"/>
    <xf numFmtId="215" fontId="9" fillId="0" borderId="0" applyFont="0" applyFill="0" applyBorder="0" applyAlignment="0" applyProtection="0"/>
    <xf numFmtId="215" fontId="9" fillId="0" borderId="0" applyFont="0" applyFill="0" applyBorder="0" applyAlignment="0" applyProtection="0"/>
    <xf numFmtId="216" fontId="24" fillId="0" borderId="0" applyFont="0" applyFill="0" applyBorder="0" applyAlignment="0" applyProtection="0"/>
    <xf numFmtId="220" fontId="9" fillId="0" borderId="0" applyFont="0" applyFill="0" applyBorder="0" applyAlignment="0" applyProtection="0"/>
    <xf numFmtId="220" fontId="9" fillId="0" borderId="0" applyFont="0" applyFill="0" applyBorder="0" applyAlignment="0" applyProtection="0"/>
    <xf numFmtId="216" fontId="9" fillId="0" borderId="0" applyFont="0" applyFill="0" applyBorder="0" applyAlignment="0" applyProtection="0"/>
    <xf numFmtId="221" fontId="9" fillId="0" borderId="0" applyFont="0" applyFill="0" applyBorder="0" applyAlignment="0" applyProtection="0"/>
    <xf numFmtId="221" fontId="9" fillId="0" borderId="0" applyFont="0" applyFill="0" applyBorder="0" applyAlignment="0" applyProtection="0"/>
    <xf numFmtId="221" fontId="9" fillId="0" borderId="0" applyFont="0" applyFill="0" applyBorder="0" applyAlignment="0" applyProtection="0"/>
    <xf numFmtId="221" fontId="9" fillId="0" borderId="0" applyFont="0" applyFill="0" applyBorder="0" applyAlignment="0" applyProtection="0"/>
    <xf numFmtId="221" fontId="9" fillId="0" borderId="0" applyFont="0" applyFill="0" applyBorder="0" applyAlignment="0" applyProtection="0"/>
    <xf numFmtId="221" fontId="9" fillId="0" borderId="0" applyFont="0" applyFill="0" applyBorder="0" applyAlignment="0" applyProtection="0"/>
    <xf numFmtId="220" fontId="9" fillId="0" borderId="0" applyFont="0" applyFill="0" applyBorder="0" applyAlignment="0" applyProtection="0"/>
    <xf numFmtId="221" fontId="9" fillId="0" borderId="0" applyFont="0" applyFill="0" applyBorder="0" applyAlignment="0" applyProtection="0"/>
    <xf numFmtId="221" fontId="9" fillId="0" borderId="0" applyFont="0" applyFill="0" applyBorder="0" applyAlignment="0" applyProtection="0"/>
    <xf numFmtId="221" fontId="9" fillId="0" borderId="0" applyFont="0" applyFill="0" applyBorder="0" applyAlignment="0" applyProtection="0"/>
    <xf numFmtId="221" fontId="9" fillId="0" borderId="0" applyFont="0" applyFill="0" applyBorder="0" applyAlignment="0" applyProtection="0"/>
    <xf numFmtId="221" fontId="9" fillId="0" borderId="0" applyFont="0" applyFill="0" applyBorder="0" applyAlignment="0" applyProtection="0"/>
    <xf numFmtId="221" fontId="9" fillId="0" borderId="0" applyFont="0" applyFill="0" applyBorder="0" applyAlignment="0" applyProtection="0"/>
    <xf numFmtId="216" fontId="9" fillId="0" borderId="0" applyFont="0" applyFill="0" applyBorder="0" applyAlignment="0" applyProtection="0"/>
    <xf numFmtId="216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224" fontId="9" fillId="0" borderId="0" applyFont="0" applyFill="0" applyBorder="0" applyAlignment="0" applyProtection="0"/>
    <xf numFmtId="224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225" fontId="9" fillId="0" borderId="0" applyFont="0" applyFill="0" applyBorder="0" applyAlignment="0" applyProtection="0"/>
    <xf numFmtId="225" fontId="9" fillId="0" borderId="0" applyFont="0" applyFill="0" applyBorder="0" applyAlignment="0" applyProtection="0"/>
    <xf numFmtId="226" fontId="9" fillId="0" borderId="0" applyFont="0" applyFill="0" applyBorder="0" applyAlignment="0" applyProtection="0"/>
    <xf numFmtId="226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228" fontId="9" fillId="0" borderId="0" applyFont="0" applyFill="0" applyBorder="0" applyAlignment="0" applyProtection="0"/>
    <xf numFmtId="228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228" fontId="9" fillId="0" borderId="0" applyFont="0" applyFill="0" applyBorder="0" applyAlignment="0" applyProtection="0"/>
    <xf numFmtId="228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228" fontId="9" fillId="0" borderId="0" applyFont="0" applyFill="0" applyBorder="0" applyAlignment="0" applyProtection="0"/>
    <xf numFmtId="228" fontId="9" fillId="0" borderId="0" applyFont="0" applyFill="0" applyBorder="0" applyAlignment="0" applyProtection="0"/>
    <xf numFmtId="224" fontId="9" fillId="0" borderId="0" applyFont="0" applyFill="0" applyBorder="0" applyAlignment="0" applyProtection="0"/>
    <xf numFmtId="224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225" fontId="9" fillId="0" borderId="0" applyFont="0" applyFill="0" applyBorder="0" applyAlignment="0" applyProtection="0"/>
    <xf numFmtId="225" fontId="9" fillId="0" borderId="0" applyFont="0" applyFill="0" applyBorder="0" applyAlignment="0" applyProtection="0"/>
    <xf numFmtId="226" fontId="9" fillId="0" borderId="0" applyFont="0" applyFill="0" applyBorder="0" applyAlignment="0" applyProtection="0"/>
    <xf numFmtId="226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227" fontId="9" fillId="0" borderId="0" applyFont="0" applyFill="0" applyBorder="0" applyAlignment="0" applyProtection="0"/>
    <xf numFmtId="227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228" fontId="9" fillId="0" borderId="0" applyFont="0" applyFill="0" applyBorder="0" applyAlignment="0" applyProtection="0"/>
    <xf numFmtId="228" fontId="9" fillId="0" borderId="0" applyFont="0" applyFill="0" applyBorder="0" applyAlignment="0" applyProtection="0"/>
    <xf numFmtId="228" fontId="9" fillId="0" borderId="0" applyFont="0" applyFill="0" applyBorder="0" applyAlignment="0" applyProtection="0"/>
    <xf numFmtId="228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228" fontId="9" fillId="0" borderId="0" applyFont="0" applyFill="0" applyBorder="0" applyAlignment="0" applyProtection="0"/>
    <xf numFmtId="228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228" fontId="9" fillId="0" borderId="0" applyFont="0" applyFill="0" applyBorder="0" applyAlignment="0" applyProtection="0"/>
    <xf numFmtId="228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228" fontId="9" fillId="0" borderId="0" applyFont="0" applyFill="0" applyBorder="0" applyAlignment="0" applyProtection="0"/>
    <xf numFmtId="228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228" fontId="9" fillId="0" borderId="0" applyFont="0" applyFill="0" applyBorder="0" applyAlignment="0" applyProtection="0"/>
    <xf numFmtId="228" fontId="9" fillId="0" borderId="0" applyFont="0" applyFill="0" applyBorder="0" applyAlignment="0" applyProtection="0"/>
    <xf numFmtId="224" fontId="9" fillId="0" borderId="0" applyFont="0" applyFill="0" applyBorder="0" applyAlignment="0" applyProtection="0"/>
    <xf numFmtId="224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225" fontId="9" fillId="0" borderId="0" applyFont="0" applyFill="0" applyBorder="0" applyAlignment="0" applyProtection="0"/>
    <xf numFmtId="225" fontId="9" fillId="0" borderId="0" applyFont="0" applyFill="0" applyBorder="0" applyAlignment="0" applyProtection="0"/>
    <xf numFmtId="226" fontId="9" fillId="0" borderId="0" applyFont="0" applyFill="0" applyBorder="0" applyAlignment="0" applyProtection="0"/>
    <xf numFmtId="226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227" fontId="9" fillId="0" borderId="0" applyFont="0" applyFill="0" applyBorder="0" applyAlignment="0" applyProtection="0"/>
    <xf numFmtId="227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228" fontId="9" fillId="0" borderId="0" applyFont="0" applyFill="0" applyBorder="0" applyAlignment="0" applyProtection="0"/>
    <xf numFmtId="228" fontId="9" fillId="0" borderId="0" applyFont="0" applyFill="0" applyBorder="0" applyAlignment="0" applyProtection="0"/>
    <xf numFmtId="228" fontId="9" fillId="0" borderId="0" applyFont="0" applyFill="0" applyBorder="0" applyAlignment="0" applyProtection="0"/>
    <xf numFmtId="228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228" fontId="9" fillId="0" borderId="0" applyFont="0" applyFill="0" applyBorder="0" applyAlignment="0" applyProtection="0"/>
    <xf numFmtId="228" fontId="9" fillId="0" borderId="0" applyFont="0" applyFill="0" applyBorder="0" applyAlignment="0" applyProtection="0"/>
    <xf numFmtId="217" fontId="9" fillId="0" borderId="0" applyFont="0" applyFill="0" applyBorder="0" applyAlignment="0" applyProtection="0"/>
    <xf numFmtId="217" fontId="9" fillId="0" borderId="0" applyFont="0" applyFill="0" applyBorder="0" applyAlignment="0" applyProtection="0"/>
    <xf numFmtId="218" fontId="9" fillId="0" borderId="0" applyFont="0" applyFill="0" applyBorder="0" applyAlignment="0" applyProtection="0"/>
    <xf numFmtId="219" fontId="9" fillId="0" borderId="0" applyFont="0" applyFill="0" applyBorder="0" applyAlignment="0" applyProtection="0"/>
    <xf numFmtId="219" fontId="9" fillId="0" borderId="0" applyFont="0" applyFill="0" applyBorder="0" applyAlignment="0" applyProtection="0"/>
    <xf numFmtId="219" fontId="9" fillId="0" borderId="0" applyFont="0" applyFill="0" applyBorder="0" applyAlignment="0" applyProtection="0"/>
    <xf numFmtId="219" fontId="9" fillId="0" borderId="0" applyFont="0" applyFill="0" applyBorder="0" applyAlignment="0" applyProtection="0"/>
    <xf numFmtId="219" fontId="9" fillId="0" borderId="0" applyFont="0" applyFill="0" applyBorder="0" applyAlignment="0" applyProtection="0"/>
    <xf numFmtId="219" fontId="9" fillId="0" borderId="0" applyFont="0" applyFill="0" applyBorder="0" applyAlignment="0" applyProtection="0"/>
    <xf numFmtId="217" fontId="9" fillId="0" borderId="0" applyFont="0" applyFill="0" applyBorder="0" applyAlignment="0" applyProtection="0"/>
    <xf numFmtId="219" fontId="9" fillId="0" borderId="0" applyFont="0" applyFill="0" applyBorder="0" applyAlignment="0" applyProtection="0"/>
    <xf numFmtId="219" fontId="9" fillId="0" borderId="0" applyFont="0" applyFill="0" applyBorder="0" applyAlignment="0" applyProtection="0"/>
    <xf numFmtId="219" fontId="9" fillId="0" borderId="0" applyFont="0" applyFill="0" applyBorder="0" applyAlignment="0" applyProtection="0"/>
    <xf numFmtId="219" fontId="9" fillId="0" borderId="0" applyFont="0" applyFill="0" applyBorder="0" applyAlignment="0" applyProtection="0"/>
    <xf numFmtId="219" fontId="9" fillId="0" borderId="0" applyFont="0" applyFill="0" applyBorder="0" applyAlignment="0" applyProtection="0"/>
    <xf numFmtId="219" fontId="9" fillId="0" borderId="0" applyFont="0" applyFill="0" applyBorder="0" applyAlignment="0" applyProtection="0"/>
    <xf numFmtId="216" fontId="17" fillId="0" borderId="0" applyFont="0" applyFill="0" applyBorder="0" applyAlignment="0" applyProtection="0"/>
    <xf numFmtId="216" fontId="17" fillId="0" borderId="0" applyFont="0" applyFill="0" applyBorder="0" applyAlignment="0" applyProtection="0"/>
    <xf numFmtId="217" fontId="9" fillId="0" borderId="0" applyFont="0" applyFill="0" applyBorder="0" applyAlignment="0" applyProtection="0"/>
    <xf numFmtId="217" fontId="9" fillId="0" borderId="0" applyFont="0" applyFill="0" applyBorder="0" applyAlignment="0" applyProtection="0"/>
    <xf numFmtId="218" fontId="9" fillId="0" borderId="0" applyFont="0" applyFill="0" applyBorder="0" applyAlignment="0" applyProtection="0"/>
    <xf numFmtId="219" fontId="9" fillId="0" borderId="0" applyFont="0" applyFill="0" applyBorder="0" applyAlignment="0" applyProtection="0"/>
    <xf numFmtId="219" fontId="9" fillId="0" borderId="0" applyFont="0" applyFill="0" applyBorder="0" applyAlignment="0" applyProtection="0"/>
    <xf numFmtId="219" fontId="9" fillId="0" borderId="0" applyFont="0" applyFill="0" applyBorder="0" applyAlignment="0" applyProtection="0"/>
    <xf numFmtId="219" fontId="9" fillId="0" borderId="0" applyFont="0" applyFill="0" applyBorder="0" applyAlignment="0" applyProtection="0"/>
    <xf numFmtId="219" fontId="9" fillId="0" borderId="0" applyFont="0" applyFill="0" applyBorder="0" applyAlignment="0" applyProtection="0"/>
    <xf numFmtId="219" fontId="9" fillId="0" borderId="0" applyFont="0" applyFill="0" applyBorder="0" applyAlignment="0" applyProtection="0"/>
    <xf numFmtId="217" fontId="9" fillId="0" borderId="0" applyFont="0" applyFill="0" applyBorder="0" applyAlignment="0" applyProtection="0"/>
    <xf numFmtId="219" fontId="9" fillId="0" borderId="0" applyFont="0" applyFill="0" applyBorder="0" applyAlignment="0" applyProtection="0"/>
    <xf numFmtId="219" fontId="9" fillId="0" borderId="0" applyFont="0" applyFill="0" applyBorder="0" applyAlignment="0" applyProtection="0"/>
    <xf numFmtId="219" fontId="9" fillId="0" borderId="0" applyFont="0" applyFill="0" applyBorder="0" applyAlignment="0" applyProtection="0"/>
    <xf numFmtId="219" fontId="9" fillId="0" borderId="0" applyFont="0" applyFill="0" applyBorder="0" applyAlignment="0" applyProtection="0"/>
    <xf numFmtId="219" fontId="9" fillId="0" borderId="0" applyFont="0" applyFill="0" applyBorder="0" applyAlignment="0" applyProtection="0"/>
    <xf numFmtId="219" fontId="9" fillId="0" borderId="0" applyFont="0" applyFill="0" applyBorder="0" applyAlignment="0" applyProtection="0"/>
    <xf numFmtId="216" fontId="9" fillId="0" borderId="0" applyFont="0" applyFill="0" applyBorder="0" applyAlignment="0" applyProtection="0"/>
    <xf numFmtId="216" fontId="9" fillId="0" borderId="0" applyFont="0" applyFill="0" applyBorder="0" applyAlignment="0" applyProtection="0"/>
    <xf numFmtId="218" fontId="9" fillId="0" borderId="0" applyFont="0" applyFill="0" applyBorder="0" applyAlignment="0" applyProtection="0"/>
    <xf numFmtId="218" fontId="9" fillId="0" borderId="0" applyFont="0" applyFill="0" applyBorder="0" applyAlignment="0" applyProtection="0"/>
    <xf numFmtId="214" fontId="9" fillId="0" borderId="0" applyFont="0" applyFill="0" applyBorder="0" applyAlignment="0" applyProtection="0"/>
    <xf numFmtId="214" fontId="9" fillId="0" borderId="0" applyFont="0" applyFill="0" applyBorder="0" applyAlignment="0" applyProtection="0"/>
    <xf numFmtId="214" fontId="9" fillId="0" borderId="0" applyFont="0" applyFill="0" applyBorder="0" applyAlignment="0" applyProtection="0"/>
    <xf numFmtId="214" fontId="9" fillId="0" borderId="0" applyFont="0" applyFill="0" applyBorder="0" applyAlignment="0" applyProtection="0"/>
    <xf numFmtId="220" fontId="9" fillId="0" borderId="0" applyFont="0" applyFill="0" applyBorder="0" applyAlignment="0" applyProtection="0"/>
    <xf numFmtId="220" fontId="9" fillId="0" borderId="0" applyFont="0" applyFill="0" applyBorder="0" applyAlignment="0" applyProtection="0"/>
    <xf numFmtId="216" fontId="9" fillId="0" borderId="0" applyFont="0" applyFill="0" applyBorder="0" applyAlignment="0" applyProtection="0"/>
    <xf numFmtId="221" fontId="9" fillId="0" borderId="0" applyFont="0" applyFill="0" applyBorder="0" applyAlignment="0" applyProtection="0"/>
    <xf numFmtId="221" fontId="9" fillId="0" borderId="0" applyFont="0" applyFill="0" applyBorder="0" applyAlignment="0" applyProtection="0"/>
    <xf numFmtId="221" fontId="9" fillId="0" borderId="0" applyFont="0" applyFill="0" applyBorder="0" applyAlignment="0" applyProtection="0"/>
    <xf numFmtId="221" fontId="9" fillId="0" borderId="0" applyFont="0" applyFill="0" applyBorder="0" applyAlignment="0" applyProtection="0"/>
    <xf numFmtId="221" fontId="9" fillId="0" borderId="0" applyFont="0" applyFill="0" applyBorder="0" applyAlignment="0" applyProtection="0"/>
    <xf numFmtId="221" fontId="9" fillId="0" borderId="0" applyFont="0" applyFill="0" applyBorder="0" applyAlignment="0" applyProtection="0"/>
    <xf numFmtId="220" fontId="9" fillId="0" borderId="0" applyFont="0" applyFill="0" applyBorder="0" applyAlignment="0" applyProtection="0"/>
    <xf numFmtId="221" fontId="9" fillId="0" borderId="0" applyFont="0" applyFill="0" applyBorder="0" applyAlignment="0" applyProtection="0"/>
    <xf numFmtId="221" fontId="9" fillId="0" borderId="0" applyFont="0" applyFill="0" applyBorder="0" applyAlignment="0" applyProtection="0"/>
    <xf numFmtId="221" fontId="9" fillId="0" borderId="0" applyFont="0" applyFill="0" applyBorder="0" applyAlignment="0" applyProtection="0"/>
    <xf numFmtId="221" fontId="9" fillId="0" borderId="0" applyFont="0" applyFill="0" applyBorder="0" applyAlignment="0" applyProtection="0"/>
    <xf numFmtId="221" fontId="9" fillId="0" borderId="0" applyFont="0" applyFill="0" applyBorder="0" applyAlignment="0" applyProtection="0"/>
    <xf numFmtId="221" fontId="9" fillId="0" borderId="0" applyFont="0" applyFill="0" applyBorder="0" applyAlignment="0" applyProtection="0"/>
    <xf numFmtId="216" fontId="9" fillId="0" borderId="0" applyFont="0" applyFill="0" applyBorder="0" applyAlignment="0" applyProtection="0"/>
    <xf numFmtId="216" fontId="9" fillId="0" borderId="0" applyFont="0" applyFill="0" applyBorder="0" applyAlignment="0" applyProtection="0"/>
    <xf numFmtId="217" fontId="9" fillId="0" borderId="0" applyFont="0" applyFill="0" applyBorder="0" applyAlignment="0" applyProtection="0"/>
    <xf numFmtId="217" fontId="9" fillId="0" borderId="0" applyFont="0" applyFill="0" applyBorder="0" applyAlignment="0" applyProtection="0"/>
    <xf numFmtId="218" fontId="9" fillId="0" borderId="0" applyFont="0" applyFill="0" applyBorder="0" applyAlignment="0" applyProtection="0"/>
    <xf numFmtId="219" fontId="9" fillId="0" borderId="0" applyFont="0" applyFill="0" applyBorder="0" applyAlignment="0" applyProtection="0"/>
    <xf numFmtId="219" fontId="9" fillId="0" borderId="0" applyFont="0" applyFill="0" applyBorder="0" applyAlignment="0" applyProtection="0"/>
    <xf numFmtId="219" fontId="9" fillId="0" borderId="0" applyFont="0" applyFill="0" applyBorder="0" applyAlignment="0" applyProtection="0"/>
    <xf numFmtId="219" fontId="9" fillId="0" borderId="0" applyFont="0" applyFill="0" applyBorder="0" applyAlignment="0" applyProtection="0"/>
    <xf numFmtId="219" fontId="9" fillId="0" borderId="0" applyFont="0" applyFill="0" applyBorder="0" applyAlignment="0" applyProtection="0"/>
    <xf numFmtId="219" fontId="9" fillId="0" borderId="0" applyFont="0" applyFill="0" applyBorder="0" applyAlignment="0" applyProtection="0"/>
    <xf numFmtId="217" fontId="9" fillId="0" borderId="0" applyFont="0" applyFill="0" applyBorder="0" applyAlignment="0" applyProtection="0"/>
    <xf numFmtId="219" fontId="9" fillId="0" borderId="0" applyFont="0" applyFill="0" applyBorder="0" applyAlignment="0" applyProtection="0"/>
    <xf numFmtId="219" fontId="9" fillId="0" borderId="0" applyFont="0" applyFill="0" applyBorder="0" applyAlignment="0" applyProtection="0"/>
    <xf numFmtId="219" fontId="9" fillId="0" borderId="0" applyFont="0" applyFill="0" applyBorder="0" applyAlignment="0" applyProtection="0"/>
    <xf numFmtId="219" fontId="9" fillId="0" borderId="0" applyFont="0" applyFill="0" applyBorder="0" applyAlignment="0" applyProtection="0"/>
    <xf numFmtId="219" fontId="9" fillId="0" borderId="0" applyFont="0" applyFill="0" applyBorder="0" applyAlignment="0" applyProtection="0"/>
    <xf numFmtId="219" fontId="9" fillId="0" borderId="0" applyFont="0" applyFill="0" applyBorder="0" applyAlignment="0" applyProtection="0"/>
    <xf numFmtId="217" fontId="9" fillId="0" borderId="0" applyFont="0" applyFill="0" applyBorder="0" applyAlignment="0" applyProtection="0"/>
    <xf numFmtId="217" fontId="9" fillId="0" borderId="0" applyFont="0" applyFill="0" applyBorder="0" applyAlignment="0" applyProtection="0"/>
    <xf numFmtId="218" fontId="9" fillId="0" borderId="0" applyFont="0" applyFill="0" applyBorder="0" applyAlignment="0" applyProtection="0"/>
    <xf numFmtId="219" fontId="9" fillId="0" borderId="0" applyFont="0" applyFill="0" applyBorder="0" applyAlignment="0" applyProtection="0"/>
    <xf numFmtId="219" fontId="9" fillId="0" borderId="0" applyFont="0" applyFill="0" applyBorder="0" applyAlignment="0" applyProtection="0"/>
    <xf numFmtId="219" fontId="9" fillId="0" borderId="0" applyFont="0" applyFill="0" applyBorder="0" applyAlignment="0" applyProtection="0"/>
    <xf numFmtId="219" fontId="9" fillId="0" borderId="0" applyFont="0" applyFill="0" applyBorder="0" applyAlignment="0" applyProtection="0"/>
    <xf numFmtId="219" fontId="9" fillId="0" borderId="0" applyFont="0" applyFill="0" applyBorder="0" applyAlignment="0" applyProtection="0"/>
    <xf numFmtId="219" fontId="9" fillId="0" borderId="0" applyFont="0" applyFill="0" applyBorder="0" applyAlignment="0" applyProtection="0"/>
    <xf numFmtId="217" fontId="9" fillId="0" borderId="0" applyFont="0" applyFill="0" applyBorder="0" applyAlignment="0" applyProtection="0"/>
    <xf numFmtId="219" fontId="9" fillId="0" borderId="0" applyFont="0" applyFill="0" applyBorder="0" applyAlignment="0" applyProtection="0"/>
    <xf numFmtId="219" fontId="9" fillId="0" borderId="0" applyFont="0" applyFill="0" applyBorder="0" applyAlignment="0" applyProtection="0"/>
    <xf numFmtId="219" fontId="9" fillId="0" borderId="0" applyFont="0" applyFill="0" applyBorder="0" applyAlignment="0" applyProtection="0"/>
    <xf numFmtId="219" fontId="9" fillId="0" borderId="0" applyFont="0" applyFill="0" applyBorder="0" applyAlignment="0" applyProtection="0"/>
    <xf numFmtId="219" fontId="9" fillId="0" borderId="0" applyFont="0" applyFill="0" applyBorder="0" applyAlignment="0" applyProtection="0"/>
    <xf numFmtId="219" fontId="9" fillId="0" borderId="0" applyFont="0" applyFill="0" applyBorder="0" applyAlignment="0" applyProtection="0"/>
    <xf numFmtId="217" fontId="9" fillId="0" borderId="0" applyFont="0" applyFill="0" applyBorder="0" applyAlignment="0" applyProtection="0"/>
    <xf numFmtId="217" fontId="9" fillId="0" borderId="0" applyFont="0" applyFill="0" applyBorder="0" applyAlignment="0" applyProtection="0"/>
    <xf numFmtId="218" fontId="9" fillId="0" borderId="0" applyFont="0" applyFill="0" applyBorder="0" applyAlignment="0" applyProtection="0"/>
    <xf numFmtId="219" fontId="9" fillId="0" borderId="0" applyFont="0" applyFill="0" applyBorder="0" applyAlignment="0" applyProtection="0"/>
    <xf numFmtId="219" fontId="9" fillId="0" borderId="0" applyFont="0" applyFill="0" applyBorder="0" applyAlignment="0" applyProtection="0"/>
    <xf numFmtId="219" fontId="9" fillId="0" borderId="0" applyFont="0" applyFill="0" applyBorder="0" applyAlignment="0" applyProtection="0"/>
    <xf numFmtId="219" fontId="9" fillId="0" borderId="0" applyFont="0" applyFill="0" applyBorder="0" applyAlignment="0" applyProtection="0"/>
    <xf numFmtId="219" fontId="9" fillId="0" borderId="0" applyFont="0" applyFill="0" applyBorder="0" applyAlignment="0" applyProtection="0"/>
    <xf numFmtId="219" fontId="9" fillId="0" borderId="0" applyFont="0" applyFill="0" applyBorder="0" applyAlignment="0" applyProtection="0"/>
    <xf numFmtId="217" fontId="9" fillId="0" borderId="0" applyFont="0" applyFill="0" applyBorder="0" applyAlignment="0" applyProtection="0"/>
    <xf numFmtId="219" fontId="9" fillId="0" borderId="0" applyFont="0" applyFill="0" applyBorder="0" applyAlignment="0" applyProtection="0"/>
    <xf numFmtId="219" fontId="9" fillId="0" borderId="0" applyFont="0" applyFill="0" applyBorder="0" applyAlignment="0" applyProtection="0"/>
    <xf numFmtId="219" fontId="9" fillId="0" borderId="0" applyFont="0" applyFill="0" applyBorder="0" applyAlignment="0" applyProtection="0"/>
    <xf numFmtId="219" fontId="9" fillId="0" borderId="0" applyFont="0" applyFill="0" applyBorder="0" applyAlignment="0" applyProtection="0"/>
    <xf numFmtId="219" fontId="9" fillId="0" borderId="0" applyFont="0" applyFill="0" applyBorder="0" applyAlignment="0" applyProtection="0"/>
    <xf numFmtId="219" fontId="9" fillId="0" borderId="0" applyFont="0" applyFill="0" applyBorder="0" applyAlignment="0" applyProtection="0"/>
    <xf numFmtId="217" fontId="9" fillId="0" borderId="0" applyFont="0" applyFill="0" applyBorder="0" applyAlignment="0" applyProtection="0"/>
    <xf numFmtId="217" fontId="9" fillId="0" borderId="0" applyFont="0" applyFill="0" applyBorder="0" applyAlignment="0" applyProtection="0"/>
    <xf numFmtId="218" fontId="9" fillId="0" borderId="0" applyFont="0" applyFill="0" applyBorder="0" applyAlignment="0" applyProtection="0"/>
    <xf numFmtId="219" fontId="9" fillId="0" borderId="0" applyFont="0" applyFill="0" applyBorder="0" applyAlignment="0" applyProtection="0"/>
    <xf numFmtId="219" fontId="9" fillId="0" borderId="0" applyFont="0" applyFill="0" applyBorder="0" applyAlignment="0" applyProtection="0"/>
    <xf numFmtId="219" fontId="9" fillId="0" borderId="0" applyFont="0" applyFill="0" applyBorder="0" applyAlignment="0" applyProtection="0"/>
    <xf numFmtId="219" fontId="9" fillId="0" borderId="0" applyFont="0" applyFill="0" applyBorder="0" applyAlignment="0" applyProtection="0"/>
    <xf numFmtId="219" fontId="9" fillId="0" borderId="0" applyFont="0" applyFill="0" applyBorder="0" applyAlignment="0" applyProtection="0"/>
    <xf numFmtId="219" fontId="9" fillId="0" borderId="0" applyFont="0" applyFill="0" applyBorder="0" applyAlignment="0" applyProtection="0"/>
    <xf numFmtId="217" fontId="9" fillId="0" borderId="0" applyFont="0" applyFill="0" applyBorder="0" applyAlignment="0" applyProtection="0"/>
    <xf numFmtId="219" fontId="9" fillId="0" borderId="0" applyFont="0" applyFill="0" applyBorder="0" applyAlignment="0" applyProtection="0"/>
    <xf numFmtId="219" fontId="9" fillId="0" borderId="0" applyFont="0" applyFill="0" applyBorder="0" applyAlignment="0" applyProtection="0"/>
    <xf numFmtId="219" fontId="9" fillId="0" borderId="0" applyFont="0" applyFill="0" applyBorder="0" applyAlignment="0" applyProtection="0"/>
    <xf numFmtId="219" fontId="9" fillId="0" borderId="0" applyFont="0" applyFill="0" applyBorder="0" applyAlignment="0" applyProtection="0"/>
    <xf numFmtId="219" fontId="9" fillId="0" borderId="0" applyFont="0" applyFill="0" applyBorder="0" applyAlignment="0" applyProtection="0"/>
    <xf numFmtId="219" fontId="9" fillId="0" borderId="0" applyFont="0" applyFill="0" applyBorder="0" applyAlignment="0" applyProtection="0"/>
    <xf numFmtId="217" fontId="9" fillId="0" borderId="0" applyFont="0" applyFill="0" applyBorder="0" applyAlignment="0" applyProtection="0"/>
    <xf numFmtId="217" fontId="9" fillId="0" borderId="0" applyFont="0" applyFill="0" applyBorder="0" applyAlignment="0" applyProtection="0"/>
    <xf numFmtId="218" fontId="9" fillId="0" borderId="0" applyFont="0" applyFill="0" applyBorder="0" applyAlignment="0" applyProtection="0"/>
    <xf numFmtId="219" fontId="9" fillId="0" borderId="0" applyFont="0" applyFill="0" applyBorder="0" applyAlignment="0" applyProtection="0"/>
    <xf numFmtId="219" fontId="9" fillId="0" borderId="0" applyFont="0" applyFill="0" applyBorder="0" applyAlignment="0" applyProtection="0"/>
    <xf numFmtId="219" fontId="9" fillId="0" borderId="0" applyFont="0" applyFill="0" applyBorder="0" applyAlignment="0" applyProtection="0"/>
    <xf numFmtId="219" fontId="9" fillId="0" borderId="0" applyFont="0" applyFill="0" applyBorder="0" applyAlignment="0" applyProtection="0"/>
    <xf numFmtId="219" fontId="9" fillId="0" borderId="0" applyFont="0" applyFill="0" applyBorder="0" applyAlignment="0" applyProtection="0"/>
    <xf numFmtId="219" fontId="9" fillId="0" borderId="0" applyFont="0" applyFill="0" applyBorder="0" applyAlignment="0" applyProtection="0"/>
    <xf numFmtId="217" fontId="9" fillId="0" borderId="0" applyFont="0" applyFill="0" applyBorder="0" applyAlignment="0" applyProtection="0"/>
    <xf numFmtId="219" fontId="9" fillId="0" borderId="0" applyFont="0" applyFill="0" applyBorder="0" applyAlignment="0" applyProtection="0"/>
    <xf numFmtId="219" fontId="9" fillId="0" borderId="0" applyFont="0" applyFill="0" applyBorder="0" applyAlignment="0" applyProtection="0"/>
    <xf numFmtId="219" fontId="9" fillId="0" borderId="0" applyFont="0" applyFill="0" applyBorder="0" applyAlignment="0" applyProtection="0"/>
    <xf numFmtId="219" fontId="9" fillId="0" borderId="0" applyFont="0" applyFill="0" applyBorder="0" applyAlignment="0" applyProtection="0"/>
    <xf numFmtId="219" fontId="9" fillId="0" borderId="0" applyFont="0" applyFill="0" applyBorder="0" applyAlignment="0" applyProtection="0"/>
    <xf numFmtId="219" fontId="9" fillId="0" borderId="0" applyFont="0" applyFill="0" applyBorder="0" applyAlignment="0" applyProtection="0"/>
    <xf numFmtId="217" fontId="9" fillId="0" borderId="0" applyFont="0" applyFill="0" applyBorder="0" applyAlignment="0" applyProtection="0"/>
    <xf numFmtId="217" fontId="9" fillId="0" borderId="0" applyFont="0" applyFill="0" applyBorder="0" applyAlignment="0" applyProtection="0"/>
    <xf numFmtId="218" fontId="9" fillId="0" borderId="0" applyFont="0" applyFill="0" applyBorder="0" applyAlignment="0" applyProtection="0"/>
    <xf numFmtId="219" fontId="9" fillId="0" borderId="0" applyFont="0" applyFill="0" applyBorder="0" applyAlignment="0" applyProtection="0"/>
    <xf numFmtId="219" fontId="9" fillId="0" borderId="0" applyFont="0" applyFill="0" applyBorder="0" applyAlignment="0" applyProtection="0"/>
    <xf numFmtId="219" fontId="9" fillId="0" borderId="0" applyFont="0" applyFill="0" applyBorder="0" applyAlignment="0" applyProtection="0"/>
    <xf numFmtId="219" fontId="9" fillId="0" borderId="0" applyFont="0" applyFill="0" applyBorder="0" applyAlignment="0" applyProtection="0"/>
    <xf numFmtId="219" fontId="9" fillId="0" borderId="0" applyFont="0" applyFill="0" applyBorder="0" applyAlignment="0" applyProtection="0"/>
    <xf numFmtId="219" fontId="9" fillId="0" borderId="0" applyFont="0" applyFill="0" applyBorder="0" applyAlignment="0" applyProtection="0"/>
    <xf numFmtId="217" fontId="9" fillId="0" borderId="0" applyFont="0" applyFill="0" applyBorder="0" applyAlignment="0" applyProtection="0"/>
    <xf numFmtId="219" fontId="9" fillId="0" borderId="0" applyFont="0" applyFill="0" applyBorder="0" applyAlignment="0" applyProtection="0"/>
    <xf numFmtId="219" fontId="9" fillId="0" borderId="0" applyFont="0" applyFill="0" applyBorder="0" applyAlignment="0" applyProtection="0"/>
    <xf numFmtId="219" fontId="9" fillId="0" borderId="0" applyFont="0" applyFill="0" applyBorder="0" applyAlignment="0" applyProtection="0"/>
    <xf numFmtId="219" fontId="9" fillId="0" borderId="0" applyFont="0" applyFill="0" applyBorder="0" applyAlignment="0" applyProtection="0"/>
    <xf numFmtId="219" fontId="9" fillId="0" borderId="0" applyFont="0" applyFill="0" applyBorder="0" applyAlignment="0" applyProtection="0"/>
    <xf numFmtId="219" fontId="9" fillId="0" borderId="0" applyFont="0" applyFill="0" applyBorder="0" applyAlignment="0" applyProtection="0"/>
    <xf numFmtId="217" fontId="9" fillId="0" borderId="0" applyFont="0" applyFill="0" applyBorder="0" applyAlignment="0" applyProtection="0"/>
    <xf numFmtId="217" fontId="9" fillId="0" borderId="0" applyFont="0" applyFill="0" applyBorder="0" applyAlignment="0" applyProtection="0"/>
    <xf numFmtId="218" fontId="9" fillId="0" borderId="0" applyFont="0" applyFill="0" applyBorder="0" applyAlignment="0" applyProtection="0"/>
    <xf numFmtId="219" fontId="9" fillId="0" borderId="0" applyFont="0" applyFill="0" applyBorder="0" applyAlignment="0" applyProtection="0"/>
    <xf numFmtId="219" fontId="9" fillId="0" borderId="0" applyFont="0" applyFill="0" applyBorder="0" applyAlignment="0" applyProtection="0"/>
    <xf numFmtId="219" fontId="9" fillId="0" borderId="0" applyFont="0" applyFill="0" applyBorder="0" applyAlignment="0" applyProtection="0"/>
    <xf numFmtId="219" fontId="9" fillId="0" borderId="0" applyFont="0" applyFill="0" applyBorder="0" applyAlignment="0" applyProtection="0"/>
    <xf numFmtId="219" fontId="9" fillId="0" borderId="0" applyFont="0" applyFill="0" applyBorder="0" applyAlignment="0" applyProtection="0"/>
    <xf numFmtId="219" fontId="9" fillId="0" borderId="0" applyFont="0" applyFill="0" applyBorder="0" applyAlignment="0" applyProtection="0"/>
    <xf numFmtId="217" fontId="9" fillId="0" borderId="0" applyFont="0" applyFill="0" applyBorder="0" applyAlignment="0" applyProtection="0"/>
    <xf numFmtId="219" fontId="9" fillId="0" borderId="0" applyFont="0" applyFill="0" applyBorder="0" applyAlignment="0" applyProtection="0"/>
    <xf numFmtId="219" fontId="9" fillId="0" borderId="0" applyFont="0" applyFill="0" applyBorder="0" applyAlignment="0" applyProtection="0"/>
    <xf numFmtId="219" fontId="9" fillId="0" borderId="0" applyFont="0" applyFill="0" applyBorder="0" applyAlignment="0" applyProtection="0"/>
    <xf numFmtId="219" fontId="9" fillId="0" borderId="0" applyFont="0" applyFill="0" applyBorder="0" applyAlignment="0" applyProtection="0"/>
    <xf numFmtId="219" fontId="9" fillId="0" borderId="0" applyFont="0" applyFill="0" applyBorder="0" applyAlignment="0" applyProtection="0"/>
    <xf numFmtId="219" fontId="9" fillId="0" borderId="0" applyFont="0" applyFill="0" applyBorder="0" applyAlignment="0" applyProtection="0"/>
    <xf numFmtId="218" fontId="17" fillId="0" borderId="0" applyFont="0" applyFill="0" applyBorder="0" applyAlignment="0" applyProtection="0"/>
    <xf numFmtId="214" fontId="9" fillId="0" borderId="0" applyFont="0" applyFill="0" applyBorder="0" applyAlignment="0" applyProtection="0"/>
    <xf numFmtId="214" fontId="9" fillId="0" borderId="0" applyFont="0" applyFill="0" applyBorder="0" applyAlignment="0" applyProtection="0"/>
    <xf numFmtId="214" fontId="9" fillId="0" borderId="0" applyFont="0" applyFill="0" applyBorder="0" applyAlignment="0" applyProtection="0"/>
    <xf numFmtId="214" fontId="9" fillId="0" borderId="0" applyFont="0" applyFill="0" applyBorder="0" applyAlignment="0" applyProtection="0"/>
    <xf numFmtId="218" fontId="24" fillId="0" borderId="0" applyFont="0" applyFill="0" applyBorder="0" applyAlignment="0" applyProtection="0"/>
    <xf numFmtId="214" fontId="9" fillId="0" borderId="0" applyFont="0" applyFill="0" applyBorder="0" applyAlignment="0" applyProtection="0"/>
    <xf numFmtId="214" fontId="9" fillId="0" borderId="0" applyFont="0" applyFill="0" applyBorder="0" applyAlignment="0" applyProtection="0"/>
    <xf numFmtId="229" fontId="9" fillId="0" borderId="0" applyFont="0" applyFill="0" applyBorder="0" applyAlignment="0" applyProtection="0"/>
    <xf numFmtId="229" fontId="9" fillId="0" borderId="0" applyFont="0" applyFill="0" applyBorder="0" applyAlignment="0" applyProtection="0"/>
    <xf numFmtId="39" fontId="9" fillId="0" borderId="0" applyFont="0" applyFill="0" applyBorder="0" applyAlignment="0" applyProtection="0"/>
    <xf numFmtId="39" fontId="9" fillId="0" borderId="0" applyFont="0" applyFill="0" applyBorder="0" applyAlignment="0" applyProtection="0"/>
    <xf numFmtId="39" fontId="9" fillId="0" borderId="0" applyFont="0" applyFill="0" applyBorder="0" applyAlignment="0" applyProtection="0"/>
    <xf numFmtId="39" fontId="9" fillId="0" borderId="0" applyFont="0" applyFill="0" applyBorder="0" applyAlignment="0" applyProtection="0"/>
    <xf numFmtId="229" fontId="9" fillId="0" borderId="0" applyFont="0" applyFill="0" applyBorder="0" applyAlignment="0" applyProtection="0"/>
    <xf numFmtId="229" fontId="9" fillId="0" borderId="0" applyFont="0" applyFill="0" applyBorder="0" applyAlignment="0" applyProtection="0"/>
    <xf numFmtId="229" fontId="9" fillId="0" borderId="0" applyFont="0" applyFill="0" applyBorder="0" applyAlignment="0" applyProtection="0"/>
    <xf numFmtId="229" fontId="9" fillId="0" borderId="0" applyFont="0" applyFill="0" applyBorder="0" applyAlignment="0" applyProtection="0"/>
    <xf numFmtId="214" fontId="9" fillId="0" borderId="0" applyFont="0" applyFill="0" applyBorder="0" applyAlignment="0" applyProtection="0"/>
    <xf numFmtId="214" fontId="9" fillId="0" borderId="0" applyFont="0" applyFill="0" applyBorder="0" applyAlignment="0" applyProtection="0"/>
    <xf numFmtId="39" fontId="9" fillId="0" borderId="0" applyFont="0" applyFill="0" applyBorder="0" applyAlignment="0" applyProtection="0"/>
    <xf numFmtId="39" fontId="9" fillId="0" borderId="0" applyFont="0" applyFill="0" applyBorder="0" applyAlignment="0" applyProtection="0"/>
    <xf numFmtId="39" fontId="9" fillId="0" borderId="0" applyFont="0" applyFill="0" applyBorder="0" applyAlignment="0" applyProtection="0"/>
    <xf numFmtId="39" fontId="9" fillId="0" borderId="0" applyFont="0" applyFill="0" applyBorder="0" applyAlignment="0" applyProtection="0"/>
    <xf numFmtId="229" fontId="17" fillId="0" borderId="0" applyFont="0" applyFill="0" applyBorder="0" applyAlignment="0" applyProtection="0"/>
    <xf numFmtId="229" fontId="10" fillId="0" borderId="0" applyFont="0" applyFill="0" applyBorder="0" applyAlignment="0" applyProtection="0"/>
    <xf numFmtId="39" fontId="9" fillId="0" borderId="0" applyFont="0" applyFill="0" applyBorder="0" applyAlignment="0" applyProtection="0"/>
    <xf numFmtId="39" fontId="9" fillId="0" borderId="0" applyFont="0" applyFill="0" applyBorder="0" applyAlignment="0" applyProtection="0"/>
    <xf numFmtId="39" fontId="9" fillId="0" borderId="0" applyFont="0" applyFill="0" applyBorder="0" applyAlignment="0" applyProtection="0"/>
    <xf numFmtId="39" fontId="9" fillId="0" borderId="0" applyFont="0" applyFill="0" applyBorder="0" applyAlignment="0" applyProtection="0"/>
    <xf numFmtId="39" fontId="9" fillId="0" borderId="0" applyFont="0" applyFill="0" applyBorder="0" applyAlignment="0" applyProtection="0"/>
    <xf numFmtId="39" fontId="9" fillId="0" borderId="0" applyFont="0" applyFill="0" applyBorder="0" applyAlignment="0" applyProtection="0"/>
    <xf numFmtId="214" fontId="9" fillId="0" borderId="0" applyFont="0" applyFill="0" applyBorder="0" applyAlignment="0" applyProtection="0"/>
    <xf numFmtId="214" fontId="9" fillId="0" borderId="0" applyFont="0" applyFill="0" applyBorder="0" applyAlignment="0" applyProtection="0"/>
    <xf numFmtId="229" fontId="24" fillId="0" borderId="0" applyFont="0" applyFill="0" applyBorder="0" applyAlignment="0" applyProtection="0"/>
    <xf numFmtId="229" fontId="9" fillId="0" borderId="0" applyFont="0" applyFill="0" applyBorder="0" applyAlignment="0" applyProtection="0"/>
    <xf numFmtId="229" fontId="9" fillId="0" borderId="0" applyFont="0" applyFill="0" applyBorder="0" applyAlignment="0" applyProtection="0"/>
    <xf numFmtId="39" fontId="9" fillId="0" borderId="0" applyFont="0" applyFill="0" applyBorder="0" applyAlignment="0" applyProtection="0"/>
    <xf numFmtId="39" fontId="9" fillId="0" borderId="0" applyFont="0" applyFill="0" applyBorder="0" applyAlignment="0" applyProtection="0"/>
    <xf numFmtId="39" fontId="9" fillId="0" borderId="0" applyFont="0" applyFill="0" applyBorder="0" applyAlignment="0" applyProtection="0"/>
    <xf numFmtId="39" fontId="9" fillId="0" borderId="0" applyFont="0" applyFill="0" applyBorder="0" applyAlignment="0" applyProtection="0"/>
    <xf numFmtId="39" fontId="9" fillId="0" borderId="0" applyFont="0" applyFill="0" applyBorder="0" applyAlignment="0" applyProtection="0"/>
    <xf numFmtId="39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228" fontId="9" fillId="0" borderId="0" applyFont="0" applyFill="0" applyBorder="0" applyAlignment="0" applyProtection="0"/>
    <xf numFmtId="228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228" fontId="9" fillId="0" borderId="0" applyFont="0" applyFill="0" applyBorder="0" applyAlignment="0" applyProtection="0"/>
    <xf numFmtId="228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228" fontId="9" fillId="0" borderId="0" applyFont="0" applyFill="0" applyBorder="0" applyAlignment="0" applyProtection="0"/>
    <xf numFmtId="228" fontId="9" fillId="0" borderId="0" applyFont="0" applyFill="0" applyBorder="0" applyAlignment="0" applyProtection="0"/>
    <xf numFmtId="230" fontId="9" fillId="0" borderId="0" applyFont="0" applyFill="0" applyBorder="0" applyAlignment="0" applyProtection="0"/>
    <xf numFmtId="23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9" fontId="9" fillId="0" borderId="0" applyFont="0" applyFill="0" applyBorder="0" applyAlignment="0" applyProtection="0"/>
    <xf numFmtId="17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231" fontId="9" fillId="0" borderId="0" applyFont="0" applyFill="0" applyBorder="0" applyAlignment="0" applyProtection="0"/>
    <xf numFmtId="23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232" fontId="9" fillId="0" borderId="0" applyFont="0" applyFill="0" applyBorder="0" applyAlignment="0" applyProtection="0"/>
    <xf numFmtId="232" fontId="9" fillId="0" borderId="0" applyFont="0" applyFill="0" applyBorder="0" applyAlignment="0" applyProtection="0"/>
    <xf numFmtId="233" fontId="9" fillId="0" borderId="0" applyFont="0" applyFill="0" applyBorder="0" applyAlignment="0" applyProtection="0"/>
    <xf numFmtId="233" fontId="9" fillId="0" borderId="0" applyFont="0" applyFill="0" applyBorder="0" applyAlignment="0" applyProtection="0"/>
    <xf numFmtId="189" fontId="9" fillId="0" borderId="0" applyFont="0" applyFill="0" applyBorder="0" applyAlignment="0" applyProtection="0"/>
    <xf numFmtId="189" fontId="9" fillId="0" borderId="0" applyFont="0" applyFill="0" applyBorder="0" applyAlignment="0" applyProtection="0"/>
    <xf numFmtId="234" fontId="11" fillId="0" borderId="0" applyFont="0" applyFill="0" applyBorder="0" applyAlignment="0" applyProtection="0"/>
    <xf numFmtId="234" fontId="11" fillId="0" borderId="0" applyFont="0" applyFill="0" applyBorder="0" applyAlignment="0" applyProtection="0"/>
    <xf numFmtId="235" fontId="9" fillId="0" borderId="0" applyFont="0" applyFill="0" applyBorder="0" applyAlignment="0" applyProtection="0"/>
    <xf numFmtId="235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232" fontId="9" fillId="0" borderId="0" applyFont="0" applyFill="0" applyBorder="0" applyAlignment="0" applyProtection="0"/>
    <xf numFmtId="232" fontId="9" fillId="0" borderId="0" applyFont="0" applyFill="0" applyBorder="0" applyAlignment="0" applyProtection="0"/>
    <xf numFmtId="232" fontId="9" fillId="0" borderId="0" applyFont="0" applyFill="0" applyBorder="0" applyAlignment="0" applyProtection="0"/>
    <xf numFmtId="23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228" fontId="9" fillId="0" borderId="0" applyFont="0" applyFill="0" applyBorder="0" applyAlignment="0" applyProtection="0"/>
    <xf numFmtId="228" fontId="9" fillId="0" borderId="0" applyFont="0" applyFill="0" applyBorder="0" applyAlignment="0" applyProtection="0"/>
    <xf numFmtId="228" fontId="9" fillId="0" borderId="0" applyFont="0" applyFill="0" applyBorder="0" applyAlignment="0" applyProtection="0"/>
    <xf numFmtId="228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228" fontId="9" fillId="0" borderId="0" applyFont="0" applyFill="0" applyBorder="0" applyAlignment="0" applyProtection="0"/>
    <xf numFmtId="22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8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236" fontId="9" fillId="0" borderId="0" applyFont="0" applyFill="0" applyBorder="0" applyAlignment="0" applyProtection="0"/>
    <xf numFmtId="236" fontId="9" fillId="0" borderId="0" applyFont="0" applyFill="0" applyBorder="0" applyAlignment="0" applyProtection="0"/>
    <xf numFmtId="0" fontId="21" fillId="0" borderId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179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179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5" borderId="0" applyNumberFormat="0" applyFont="0" applyAlignment="0" applyProtection="0"/>
    <xf numFmtId="0" fontId="9" fillId="5" borderId="0" applyNumberFormat="0" applyFont="0" applyAlignment="0" applyProtection="0"/>
    <xf numFmtId="0" fontId="9" fillId="6" borderId="0" applyNumberFormat="0" applyFont="0" applyAlignment="0" applyProtection="0"/>
    <xf numFmtId="0" fontId="9" fillId="6" borderId="0" applyNumberFormat="0" applyFont="0" applyAlignment="0" applyProtection="0"/>
    <xf numFmtId="179" fontId="17" fillId="7" borderId="0" applyNumberFormat="0" applyFont="0" applyAlignment="0" applyProtection="0"/>
    <xf numFmtId="0" fontId="31" fillId="7" borderId="0" applyNumberFormat="0" applyFont="0" applyAlignment="0" applyProtection="0"/>
    <xf numFmtId="0" fontId="10" fillId="6" borderId="0" applyNumberFormat="0" applyFont="0" applyAlignment="0" applyProtection="0"/>
    <xf numFmtId="179" fontId="17" fillId="7" borderId="0" applyNumberFormat="0" applyFont="0" applyAlignment="0" applyProtection="0"/>
    <xf numFmtId="0" fontId="9" fillId="6" borderId="0" applyNumberFormat="0" applyFont="0" applyAlignment="0" applyProtection="0"/>
    <xf numFmtId="0" fontId="9" fillId="6" borderId="0" applyNumberFormat="0" applyFont="0" applyAlignment="0" applyProtection="0"/>
    <xf numFmtId="0" fontId="21" fillId="0" borderId="0"/>
    <xf numFmtId="0" fontId="21" fillId="0" borderId="0"/>
    <xf numFmtId="0" fontId="21" fillId="0" borderId="0"/>
    <xf numFmtId="38" fontId="32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22" fillId="0" borderId="0"/>
    <xf numFmtId="0" fontId="21" fillId="0" borderId="0"/>
    <xf numFmtId="237" fontId="9" fillId="0" borderId="0" applyFont="0" applyFill="0" applyBorder="0" applyAlignment="0" applyProtection="0"/>
    <xf numFmtId="237" fontId="9" fillId="0" borderId="0" applyFont="0" applyFill="0" applyBorder="0" applyAlignment="0" applyProtection="0"/>
    <xf numFmtId="238" fontId="9" fillId="0" borderId="0" applyFont="0" applyFill="0" applyBorder="0" applyAlignment="0" applyProtection="0"/>
    <xf numFmtId="23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238" fontId="9" fillId="0" borderId="0" applyFont="0" applyFill="0" applyBorder="0" applyAlignment="0" applyProtection="0"/>
    <xf numFmtId="238" fontId="9" fillId="0" borderId="0" applyFont="0" applyFill="0" applyBorder="0" applyAlignment="0" applyProtection="0"/>
    <xf numFmtId="238" fontId="9" fillId="0" borderId="0" applyFont="0" applyFill="0" applyBorder="0" applyAlignment="0" applyProtection="0"/>
    <xf numFmtId="238" fontId="9" fillId="0" borderId="0" applyFont="0" applyFill="0" applyBorder="0" applyAlignment="0" applyProtection="0"/>
    <xf numFmtId="237" fontId="9" fillId="0" borderId="0" applyFont="0" applyFill="0" applyBorder="0" applyAlignment="0" applyProtection="0"/>
    <xf numFmtId="237" fontId="9" fillId="0" borderId="0" applyFont="0" applyFill="0" applyBorder="0" applyAlignment="0" applyProtection="0"/>
    <xf numFmtId="239" fontId="26" fillId="0" borderId="0" applyFont="0" applyFill="0" applyBorder="0" applyAlignment="0" applyProtection="0"/>
    <xf numFmtId="237" fontId="33" fillId="0" borderId="0" applyFont="0" applyFill="0" applyBorder="0" applyAlignment="0" applyProtection="0"/>
    <xf numFmtId="237" fontId="9" fillId="0" borderId="0" applyFont="0" applyFill="0" applyBorder="0" applyAlignment="0" applyProtection="0"/>
    <xf numFmtId="237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240" fontId="9" fillId="0" borderId="0" applyFont="0" applyFill="0" applyBorder="0" applyAlignment="0" applyProtection="0"/>
    <xf numFmtId="24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241" fontId="9" fillId="0" borderId="0" applyFont="0" applyFill="0" applyBorder="0" applyAlignment="0" applyProtection="0"/>
    <xf numFmtId="24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242" fontId="9" fillId="0" borderId="0" applyFont="0" applyFill="0" applyBorder="0" applyAlignment="0" applyProtection="0"/>
    <xf numFmtId="24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243" fontId="9" fillId="0" borderId="0" applyFont="0" applyFill="0" applyBorder="0" applyAlignment="0" applyProtection="0"/>
    <xf numFmtId="2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244" fontId="9" fillId="0" borderId="0" applyFont="0" applyFill="0" applyBorder="0" applyAlignment="0" applyProtection="0"/>
    <xf numFmtId="245" fontId="9" fillId="0" borderId="0" applyFont="0" applyFill="0" applyBorder="0" applyAlignment="0" applyProtection="0"/>
    <xf numFmtId="245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244" fontId="9" fillId="0" borderId="0" applyFont="0" applyFill="0" applyBorder="0" applyAlignment="0" applyProtection="0"/>
    <xf numFmtId="245" fontId="9" fillId="0" borderId="0" applyFont="0" applyFill="0" applyBorder="0" applyAlignment="0" applyProtection="0"/>
    <xf numFmtId="245" fontId="9" fillId="0" borderId="0" applyFont="0" applyFill="0" applyBorder="0" applyAlignment="0" applyProtection="0"/>
    <xf numFmtId="245" fontId="9" fillId="0" borderId="0" applyFont="0" applyFill="0" applyBorder="0" applyAlignment="0" applyProtection="0"/>
    <xf numFmtId="245" fontId="9" fillId="0" borderId="0" applyFont="0" applyFill="0" applyBorder="0" applyAlignment="0" applyProtection="0"/>
    <xf numFmtId="245" fontId="9" fillId="0" borderId="0" applyFont="0" applyFill="0" applyBorder="0" applyAlignment="0" applyProtection="0"/>
    <xf numFmtId="245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245" fontId="9" fillId="0" borderId="0" applyFont="0" applyFill="0" applyBorder="0" applyAlignment="0" applyProtection="0"/>
    <xf numFmtId="245" fontId="9" fillId="0" borderId="0" applyFont="0" applyFill="0" applyBorder="0" applyAlignment="0" applyProtection="0"/>
    <xf numFmtId="245" fontId="9" fillId="0" borderId="0" applyFont="0" applyFill="0" applyBorder="0" applyAlignment="0" applyProtection="0"/>
    <xf numFmtId="245" fontId="9" fillId="0" borderId="0" applyFont="0" applyFill="0" applyBorder="0" applyAlignment="0" applyProtection="0"/>
    <xf numFmtId="245" fontId="9" fillId="0" borderId="0" applyFont="0" applyFill="0" applyBorder="0" applyAlignment="0" applyProtection="0"/>
    <xf numFmtId="245" fontId="9" fillId="0" borderId="0" applyFont="0" applyFill="0" applyBorder="0" applyAlignment="0" applyProtection="0"/>
    <xf numFmtId="245" fontId="9" fillId="0" borderId="0" applyFont="0" applyFill="0" applyBorder="0" applyAlignment="0" applyProtection="0"/>
    <xf numFmtId="245" fontId="9" fillId="0" borderId="0" applyFont="0" applyFill="0" applyBorder="0" applyAlignment="0" applyProtection="0"/>
    <xf numFmtId="245" fontId="9" fillId="0" borderId="0" applyFont="0" applyFill="0" applyBorder="0" applyAlignment="0" applyProtection="0"/>
    <xf numFmtId="245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245" fontId="9" fillId="0" borderId="0" applyFont="0" applyFill="0" applyBorder="0" applyAlignment="0" applyProtection="0"/>
    <xf numFmtId="245" fontId="9" fillId="0" borderId="0" applyFont="0" applyFill="0" applyBorder="0" applyAlignment="0" applyProtection="0"/>
    <xf numFmtId="245" fontId="9" fillId="0" borderId="0" applyFont="0" applyFill="0" applyBorder="0" applyAlignment="0" applyProtection="0"/>
    <xf numFmtId="245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245" fontId="9" fillId="0" borderId="0" applyFont="0" applyFill="0" applyBorder="0" applyAlignment="0" applyProtection="0"/>
    <xf numFmtId="245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246" fontId="9" fillId="0" borderId="0" applyFont="0" applyFill="0" applyBorder="0" applyAlignment="0" applyProtection="0"/>
    <xf numFmtId="246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215" fontId="9" fillId="0" borderId="0" applyFont="0" applyFill="0" applyBorder="0" applyAlignment="0" applyProtection="0"/>
    <xf numFmtId="215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237" fontId="3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247" fontId="9" fillId="0" borderId="0" applyFont="0" applyFill="0" applyBorder="0" applyAlignment="0" applyProtection="0"/>
    <xf numFmtId="247" fontId="9" fillId="0" borderId="0" applyFont="0" applyFill="0" applyBorder="0" applyAlignment="0" applyProtection="0"/>
    <xf numFmtId="247" fontId="9" fillId="0" borderId="0" applyFont="0" applyFill="0" applyBorder="0" applyAlignment="0" applyProtection="0"/>
    <xf numFmtId="247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240" fontId="9" fillId="0" borderId="0" applyFont="0" applyFill="0" applyBorder="0" applyAlignment="0" applyProtection="0"/>
    <xf numFmtId="24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241" fontId="9" fillId="0" borderId="0" applyFont="0" applyFill="0" applyBorder="0" applyAlignment="0" applyProtection="0"/>
    <xf numFmtId="24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242" fontId="9" fillId="0" borderId="0" applyFont="0" applyFill="0" applyBorder="0" applyAlignment="0" applyProtection="0"/>
    <xf numFmtId="24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243" fontId="9" fillId="0" borderId="0" applyFont="0" applyFill="0" applyBorder="0" applyAlignment="0" applyProtection="0"/>
    <xf numFmtId="2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244" fontId="9" fillId="0" borderId="0" applyFont="0" applyFill="0" applyBorder="0" applyAlignment="0" applyProtection="0"/>
    <xf numFmtId="245" fontId="9" fillId="0" borderId="0" applyFont="0" applyFill="0" applyBorder="0" applyAlignment="0" applyProtection="0"/>
    <xf numFmtId="245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244" fontId="9" fillId="0" borderId="0" applyFont="0" applyFill="0" applyBorder="0" applyAlignment="0" applyProtection="0"/>
    <xf numFmtId="245" fontId="9" fillId="0" borderId="0" applyFont="0" applyFill="0" applyBorder="0" applyAlignment="0" applyProtection="0"/>
    <xf numFmtId="245" fontId="9" fillId="0" borderId="0" applyFont="0" applyFill="0" applyBorder="0" applyAlignment="0" applyProtection="0"/>
    <xf numFmtId="245" fontId="9" fillId="0" borderId="0" applyFont="0" applyFill="0" applyBorder="0" applyAlignment="0" applyProtection="0"/>
    <xf numFmtId="245" fontId="9" fillId="0" borderId="0" applyFont="0" applyFill="0" applyBorder="0" applyAlignment="0" applyProtection="0"/>
    <xf numFmtId="245" fontId="9" fillId="0" borderId="0" applyFont="0" applyFill="0" applyBorder="0" applyAlignment="0" applyProtection="0"/>
    <xf numFmtId="245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245" fontId="9" fillId="0" borderId="0" applyFont="0" applyFill="0" applyBorder="0" applyAlignment="0" applyProtection="0"/>
    <xf numFmtId="245" fontId="9" fillId="0" borderId="0" applyFont="0" applyFill="0" applyBorder="0" applyAlignment="0" applyProtection="0"/>
    <xf numFmtId="245" fontId="9" fillId="0" borderId="0" applyFont="0" applyFill="0" applyBorder="0" applyAlignment="0" applyProtection="0"/>
    <xf numFmtId="245" fontId="9" fillId="0" borderId="0" applyFont="0" applyFill="0" applyBorder="0" applyAlignment="0" applyProtection="0"/>
    <xf numFmtId="245" fontId="9" fillId="0" borderId="0" applyFont="0" applyFill="0" applyBorder="0" applyAlignment="0" applyProtection="0"/>
    <xf numFmtId="245" fontId="9" fillId="0" borderId="0" applyFont="0" applyFill="0" applyBorder="0" applyAlignment="0" applyProtection="0"/>
    <xf numFmtId="245" fontId="9" fillId="0" borderId="0" applyFont="0" applyFill="0" applyBorder="0" applyAlignment="0" applyProtection="0"/>
    <xf numFmtId="245" fontId="9" fillId="0" borderId="0" applyFont="0" applyFill="0" applyBorder="0" applyAlignment="0" applyProtection="0"/>
    <xf numFmtId="245" fontId="9" fillId="0" borderId="0" applyFont="0" applyFill="0" applyBorder="0" applyAlignment="0" applyProtection="0"/>
    <xf numFmtId="245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245" fontId="9" fillId="0" borderId="0" applyFont="0" applyFill="0" applyBorder="0" applyAlignment="0" applyProtection="0"/>
    <xf numFmtId="245" fontId="9" fillId="0" borderId="0" applyFont="0" applyFill="0" applyBorder="0" applyAlignment="0" applyProtection="0"/>
    <xf numFmtId="245" fontId="9" fillId="0" borderId="0" applyFont="0" applyFill="0" applyBorder="0" applyAlignment="0" applyProtection="0"/>
    <xf numFmtId="245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245" fontId="9" fillId="0" borderId="0" applyFont="0" applyFill="0" applyBorder="0" applyAlignment="0" applyProtection="0"/>
    <xf numFmtId="245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215" fontId="9" fillId="0" borderId="0" applyFont="0" applyFill="0" applyBorder="0" applyAlignment="0" applyProtection="0"/>
    <xf numFmtId="215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247" fontId="9" fillId="0" borderId="0" applyFont="0" applyFill="0" applyBorder="0" applyAlignment="0" applyProtection="0"/>
    <xf numFmtId="247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240" fontId="9" fillId="0" borderId="0" applyFont="0" applyFill="0" applyBorder="0" applyAlignment="0" applyProtection="0"/>
    <xf numFmtId="24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241" fontId="9" fillId="0" borderId="0" applyFont="0" applyFill="0" applyBorder="0" applyAlignment="0" applyProtection="0"/>
    <xf numFmtId="24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242" fontId="9" fillId="0" borderId="0" applyFont="0" applyFill="0" applyBorder="0" applyAlignment="0" applyProtection="0"/>
    <xf numFmtId="24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243" fontId="9" fillId="0" borderId="0" applyFont="0" applyFill="0" applyBorder="0" applyAlignment="0" applyProtection="0"/>
    <xf numFmtId="2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244" fontId="9" fillId="0" borderId="0" applyFont="0" applyFill="0" applyBorder="0" applyAlignment="0" applyProtection="0"/>
    <xf numFmtId="245" fontId="9" fillId="0" borderId="0" applyFont="0" applyFill="0" applyBorder="0" applyAlignment="0" applyProtection="0"/>
    <xf numFmtId="245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244" fontId="9" fillId="0" borderId="0" applyFont="0" applyFill="0" applyBorder="0" applyAlignment="0" applyProtection="0"/>
    <xf numFmtId="245" fontId="9" fillId="0" borderId="0" applyFont="0" applyFill="0" applyBorder="0" applyAlignment="0" applyProtection="0"/>
    <xf numFmtId="245" fontId="9" fillId="0" borderId="0" applyFont="0" applyFill="0" applyBorder="0" applyAlignment="0" applyProtection="0"/>
    <xf numFmtId="245" fontId="9" fillId="0" borderId="0" applyFont="0" applyFill="0" applyBorder="0" applyAlignment="0" applyProtection="0"/>
    <xf numFmtId="245" fontId="9" fillId="0" borderId="0" applyFont="0" applyFill="0" applyBorder="0" applyAlignment="0" applyProtection="0"/>
    <xf numFmtId="245" fontId="9" fillId="0" borderId="0" applyFont="0" applyFill="0" applyBorder="0" applyAlignment="0" applyProtection="0"/>
    <xf numFmtId="245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245" fontId="9" fillId="0" borderId="0" applyFont="0" applyFill="0" applyBorder="0" applyAlignment="0" applyProtection="0"/>
    <xf numFmtId="245" fontId="9" fillId="0" borderId="0" applyFont="0" applyFill="0" applyBorder="0" applyAlignment="0" applyProtection="0"/>
    <xf numFmtId="245" fontId="9" fillId="0" borderId="0" applyFont="0" applyFill="0" applyBorder="0" applyAlignment="0" applyProtection="0"/>
    <xf numFmtId="245" fontId="9" fillId="0" borderId="0" applyFont="0" applyFill="0" applyBorder="0" applyAlignment="0" applyProtection="0"/>
    <xf numFmtId="245" fontId="9" fillId="0" borderId="0" applyFont="0" applyFill="0" applyBorder="0" applyAlignment="0" applyProtection="0"/>
    <xf numFmtId="245" fontId="9" fillId="0" borderId="0" applyFont="0" applyFill="0" applyBorder="0" applyAlignment="0" applyProtection="0"/>
    <xf numFmtId="245" fontId="9" fillId="0" borderId="0" applyFont="0" applyFill="0" applyBorder="0" applyAlignment="0" applyProtection="0"/>
    <xf numFmtId="245" fontId="9" fillId="0" borderId="0" applyFont="0" applyFill="0" applyBorder="0" applyAlignment="0" applyProtection="0"/>
    <xf numFmtId="245" fontId="9" fillId="0" borderId="0" applyFont="0" applyFill="0" applyBorder="0" applyAlignment="0" applyProtection="0"/>
    <xf numFmtId="245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245" fontId="9" fillId="0" borderId="0" applyFont="0" applyFill="0" applyBorder="0" applyAlignment="0" applyProtection="0"/>
    <xf numFmtId="245" fontId="9" fillId="0" borderId="0" applyFont="0" applyFill="0" applyBorder="0" applyAlignment="0" applyProtection="0"/>
    <xf numFmtId="245" fontId="9" fillId="0" borderId="0" applyFont="0" applyFill="0" applyBorder="0" applyAlignment="0" applyProtection="0"/>
    <xf numFmtId="245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245" fontId="9" fillId="0" borderId="0" applyFont="0" applyFill="0" applyBorder="0" applyAlignment="0" applyProtection="0"/>
    <xf numFmtId="245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215" fontId="9" fillId="0" borderId="0" applyFont="0" applyFill="0" applyBorder="0" applyAlignment="0" applyProtection="0"/>
    <xf numFmtId="215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248" fontId="9" fillId="0" borderId="0" applyFont="0" applyFill="0" applyBorder="0" applyAlignment="0" applyProtection="0"/>
    <xf numFmtId="248" fontId="9" fillId="0" borderId="0" applyFont="0" applyFill="0" applyBorder="0" applyAlignment="0" applyProtection="0"/>
    <xf numFmtId="238" fontId="9" fillId="0" borderId="0" applyFont="0" applyFill="0" applyBorder="0" applyAlignment="0" applyProtection="0"/>
    <xf numFmtId="238" fontId="9" fillId="0" borderId="0" applyFont="0" applyFill="0" applyBorder="0" applyAlignment="0" applyProtection="0"/>
    <xf numFmtId="238" fontId="9" fillId="0" borderId="0" applyFont="0" applyFill="0" applyBorder="0" applyAlignment="0" applyProtection="0"/>
    <xf numFmtId="238" fontId="9" fillId="0" borderId="0" applyFont="0" applyFill="0" applyBorder="0" applyAlignment="0" applyProtection="0"/>
    <xf numFmtId="237" fontId="17" fillId="0" borderId="0" applyFont="0" applyFill="0" applyBorder="0" applyAlignment="0" applyProtection="0"/>
    <xf numFmtId="237" fontId="10" fillId="0" borderId="0" applyFont="0" applyFill="0" applyBorder="0" applyAlignment="0" applyProtection="0"/>
    <xf numFmtId="238" fontId="9" fillId="0" borderId="0" applyFont="0" applyFill="0" applyBorder="0" applyAlignment="0" applyProtection="0"/>
    <xf numFmtId="238" fontId="9" fillId="0" borderId="0" applyFont="0" applyFill="0" applyBorder="0" applyAlignment="0" applyProtection="0"/>
    <xf numFmtId="238" fontId="9" fillId="0" borderId="0" applyFont="0" applyFill="0" applyBorder="0" applyAlignment="0" applyProtection="0"/>
    <xf numFmtId="238" fontId="9" fillId="0" borderId="0" applyFont="0" applyFill="0" applyBorder="0" applyAlignment="0" applyProtection="0"/>
    <xf numFmtId="238" fontId="9" fillId="0" borderId="0" applyFont="0" applyFill="0" applyBorder="0" applyAlignment="0" applyProtection="0"/>
    <xf numFmtId="238" fontId="9" fillId="0" borderId="0" applyFont="0" applyFill="0" applyBorder="0" applyAlignment="0" applyProtection="0"/>
    <xf numFmtId="247" fontId="9" fillId="0" borderId="0" applyFont="0" applyFill="0" applyBorder="0" applyAlignment="0" applyProtection="0"/>
    <xf numFmtId="247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240" fontId="9" fillId="0" borderId="0" applyFont="0" applyFill="0" applyBorder="0" applyAlignment="0" applyProtection="0"/>
    <xf numFmtId="24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241" fontId="9" fillId="0" borderId="0" applyFont="0" applyFill="0" applyBorder="0" applyAlignment="0" applyProtection="0"/>
    <xf numFmtId="24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242" fontId="9" fillId="0" borderId="0" applyFont="0" applyFill="0" applyBorder="0" applyAlignment="0" applyProtection="0"/>
    <xf numFmtId="24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243" fontId="9" fillId="0" borderId="0" applyFont="0" applyFill="0" applyBorder="0" applyAlignment="0" applyProtection="0"/>
    <xf numFmtId="2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244" fontId="9" fillId="0" borderId="0" applyFont="0" applyFill="0" applyBorder="0" applyAlignment="0" applyProtection="0"/>
    <xf numFmtId="245" fontId="9" fillId="0" borderId="0" applyFont="0" applyFill="0" applyBorder="0" applyAlignment="0" applyProtection="0"/>
    <xf numFmtId="245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244" fontId="9" fillId="0" borderId="0" applyFont="0" applyFill="0" applyBorder="0" applyAlignment="0" applyProtection="0"/>
    <xf numFmtId="245" fontId="9" fillId="0" borderId="0" applyFont="0" applyFill="0" applyBorder="0" applyAlignment="0" applyProtection="0"/>
    <xf numFmtId="245" fontId="9" fillId="0" borderId="0" applyFont="0" applyFill="0" applyBorder="0" applyAlignment="0" applyProtection="0"/>
    <xf numFmtId="245" fontId="9" fillId="0" borderId="0" applyFont="0" applyFill="0" applyBorder="0" applyAlignment="0" applyProtection="0"/>
    <xf numFmtId="245" fontId="9" fillId="0" borderId="0" applyFont="0" applyFill="0" applyBorder="0" applyAlignment="0" applyProtection="0"/>
    <xf numFmtId="245" fontId="9" fillId="0" borderId="0" applyFont="0" applyFill="0" applyBorder="0" applyAlignment="0" applyProtection="0"/>
    <xf numFmtId="245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245" fontId="9" fillId="0" borderId="0" applyFont="0" applyFill="0" applyBorder="0" applyAlignment="0" applyProtection="0"/>
    <xf numFmtId="245" fontId="9" fillId="0" borderId="0" applyFont="0" applyFill="0" applyBorder="0" applyAlignment="0" applyProtection="0"/>
    <xf numFmtId="245" fontId="9" fillId="0" borderId="0" applyFont="0" applyFill="0" applyBorder="0" applyAlignment="0" applyProtection="0"/>
    <xf numFmtId="245" fontId="9" fillId="0" borderId="0" applyFont="0" applyFill="0" applyBorder="0" applyAlignment="0" applyProtection="0"/>
    <xf numFmtId="245" fontId="9" fillId="0" borderId="0" applyFont="0" applyFill="0" applyBorder="0" applyAlignment="0" applyProtection="0"/>
    <xf numFmtId="245" fontId="9" fillId="0" borderId="0" applyFont="0" applyFill="0" applyBorder="0" applyAlignment="0" applyProtection="0"/>
    <xf numFmtId="245" fontId="9" fillId="0" borderId="0" applyFont="0" applyFill="0" applyBorder="0" applyAlignment="0" applyProtection="0"/>
    <xf numFmtId="245" fontId="9" fillId="0" borderId="0" applyFont="0" applyFill="0" applyBorder="0" applyAlignment="0" applyProtection="0"/>
    <xf numFmtId="245" fontId="9" fillId="0" borderId="0" applyFont="0" applyFill="0" applyBorder="0" applyAlignment="0" applyProtection="0"/>
    <xf numFmtId="245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245" fontId="9" fillId="0" borderId="0" applyFont="0" applyFill="0" applyBorder="0" applyAlignment="0" applyProtection="0"/>
    <xf numFmtId="245" fontId="9" fillId="0" borderId="0" applyFont="0" applyFill="0" applyBorder="0" applyAlignment="0" applyProtection="0"/>
    <xf numFmtId="245" fontId="9" fillId="0" borderId="0" applyFont="0" applyFill="0" applyBorder="0" applyAlignment="0" applyProtection="0"/>
    <xf numFmtId="245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245" fontId="9" fillId="0" borderId="0" applyFont="0" applyFill="0" applyBorder="0" applyAlignment="0" applyProtection="0"/>
    <xf numFmtId="245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215" fontId="9" fillId="0" borderId="0" applyFont="0" applyFill="0" applyBorder="0" applyAlignment="0" applyProtection="0"/>
    <xf numFmtId="215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238" fontId="9" fillId="0" borderId="0" applyFont="0" applyFill="0" applyBorder="0" applyAlignment="0" applyProtection="0"/>
    <xf numFmtId="238" fontId="9" fillId="0" borderId="0" applyFont="0" applyFill="0" applyBorder="0" applyAlignment="0" applyProtection="0"/>
    <xf numFmtId="237" fontId="9" fillId="0" borderId="0" applyFont="0" applyFill="0" applyBorder="0" applyAlignment="0" applyProtection="0"/>
    <xf numFmtId="237" fontId="9" fillId="0" borderId="0" applyFont="0" applyFill="0" applyBorder="0" applyAlignment="0" applyProtection="0"/>
    <xf numFmtId="249" fontId="9" fillId="0" borderId="0" applyFont="0" applyFill="0" applyBorder="0" applyAlignment="0" applyProtection="0"/>
    <xf numFmtId="249" fontId="9" fillId="0" borderId="0" applyFont="0" applyFill="0" applyBorder="0" applyAlignment="0" applyProtection="0"/>
    <xf numFmtId="237" fontId="24" fillId="0" borderId="0" applyFont="0" applyFill="0" applyBorder="0" applyAlignment="0" applyProtection="0"/>
    <xf numFmtId="246" fontId="9" fillId="0" borderId="0" applyFont="0" applyFill="0" applyBorder="0" applyAlignment="0" applyProtection="0"/>
    <xf numFmtId="246" fontId="9" fillId="0" borderId="0" applyFont="0" applyFill="0" applyBorder="0" applyAlignment="0" applyProtection="0"/>
    <xf numFmtId="247" fontId="9" fillId="0" borderId="0" applyFont="0" applyFill="0" applyBorder="0" applyAlignment="0" applyProtection="0"/>
    <xf numFmtId="247" fontId="9" fillId="0" borderId="0" applyFont="0" applyFill="0" applyBorder="0" applyAlignment="0" applyProtection="0"/>
    <xf numFmtId="240" fontId="9" fillId="0" borderId="0" applyFont="0" applyFill="0" applyBorder="0" applyAlignment="0" applyProtection="0"/>
    <xf numFmtId="24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241" fontId="9" fillId="0" borderId="0" applyFont="0" applyFill="0" applyBorder="0" applyAlignment="0" applyProtection="0"/>
    <xf numFmtId="24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240" fontId="9" fillId="0" borderId="0" applyFont="0" applyFill="0" applyBorder="0" applyAlignment="0" applyProtection="0"/>
    <xf numFmtId="24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241" fontId="9" fillId="0" borderId="0" applyFont="0" applyFill="0" applyBorder="0" applyAlignment="0" applyProtection="0"/>
    <xf numFmtId="24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242" fontId="9" fillId="0" borderId="0" applyFont="0" applyFill="0" applyBorder="0" applyAlignment="0" applyProtection="0"/>
    <xf numFmtId="24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243" fontId="9" fillId="0" borderId="0" applyFont="0" applyFill="0" applyBorder="0" applyAlignment="0" applyProtection="0"/>
    <xf numFmtId="2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244" fontId="9" fillId="0" borderId="0" applyFont="0" applyFill="0" applyBorder="0" applyAlignment="0" applyProtection="0"/>
    <xf numFmtId="245" fontId="9" fillId="0" borderId="0" applyFont="0" applyFill="0" applyBorder="0" applyAlignment="0" applyProtection="0"/>
    <xf numFmtId="245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244" fontId="9" fillId="0" borderId="0" applyFont="0" applyFill="0" applyBorder="0" applyAlignment="0" applyProtection="0"/>
    <xf numFmtId="245" fontId="9" fillId="0" borderId="0" applyFont="0" applyFill="0" applyBorder="0" applyAlignment="0" applyProtection="0"/>
    <xf numFmtId="245" fontId="9" fillId="0" borderId="0" applyFont="0" applyFill="0" applyBorder="0" applyAlignment="0" applyProtection="0"/>
    <xf numFmtId="245" fontId="9" fillId="0" borderId="0" applyFont="0" applyFill="0" applyBorder="0" applyAlignment="0" applyProtection="0"/>
    <xf numFmtId="245" fontId="9" fillId="0" borderId="0" applyFont="0" applyFill="0" applyBorder="0" applyAlignment="0" applyProtection="0"/>
    <xf numFmtId="245" fontId="9" fillId="0" borderId="0" applyFont="0" applyFill="0" applyBorder="0" applyAlignment="0" applyProtection="0"/>
    <xf numFmtId="245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245" fontId="9" fillId="0" borderId="0" applyFont="0" applyFill="0" applyBorder="0" applyAlignment="0" applyProtection="0"/>
    <xf numFmtId="245" fontId="9" fillId="0" borderId="0" applyFont="0" applyFill="0" applyBorder="0" applyAlignment="0" applyProtection="0"/>
    <xf numFmtId="245" fontId="9" fillId="0" borderId="0" applyFont="0" applyFill="0" applyBorder="0" applyAlignment="0" applyProtection="0"/>
    <xf numFmtId="245" fontId="9" fillId="0" borderId="0" applyFont="0" applyFill="0" applyBorder="0" applyAlignment="0" applyProtection="0"/>
    <xf numFmtId="245" fontId="9" fillId="0" borderId="0" applyFont="0" applyFill="0" applyBorder="0" applyAlignment="0" applyProtection="0"/>
    <xf numFmtId="245" fontId="9" fillId="0" borderId="0" applyFont="0" applyFill="0" applyBorder="0" applyAlignment="0" applyProtection="0"/>
    <xf numFmtId="245" fontId="9" fillId="0" borderId="0" applyFont="0" applyFill="0" applyBorder="0" applyAlignment="0" applyProtection="0"/>
    <xf numFmtId="245" fontId="9" fillId="0" borderId="0" applyFont="0" applyFill="0" applyBorder="0" applyAlignment="0" applyProtection="0"/>
    <xf numFmtId="245" fontId="9" fillId="0" borderId="0" applyFont="0" applyFill="0" applyBorder="0" applyAlignment="0" applyProtection="0"/>
    <xf numFmtId="245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245" fontId="9" fillId="0" borderId="0" applyFont="0" applyFill="0" applyBorder="0" applyAlignment="0" applyProtection="0"/>
    <xf numFmtId="245" fontId="9" fillId="0" borderId="0" applyFont="0" applyFill="0" applyBorder="0" applyAlignment="0" applyProtection="0"/>
    <xf numFmtId="245" fontId="9" fillId="0" borderId="0" applyFont="0" applyFill="0" applyBorder="0" applyAlignment="0" applyProtection="0"/>
    <xf numFmtId="245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245" fontId="9" fillId="0" borderId="0" applyFont="0" applyFill="0" applyBorder="0" applyAlignment="0" applyProtection="0"/>
    <xf numFmtId="245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215" fontId="9" fillId="0" borderId="0" applyFont="0" applyFill="0" applyBorder="0" applyAlignment="0" applyProtection="0"/>
    <xf numFmtId="215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247" fontId="9" fillId="0" borderId="0" applyFont="0" applyFill="0" applyBorder="0" applyAlignment="0" applyProtection="0"/>
    <xf numFmtId="247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240" fontId="9" fillId="0" borderId="0" applyFont="0" applyFill="0" applyBorder="0" applyAlignment="0" applyProtection="0"/>
    <xf numFmtId="24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241" fontId="9" fillId="0" borderId="0" applyFont="0" applyFill="0" applyBorder="0" applyAlignment="0" applyProtection="0"/>
    <xf numFmtId="24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242" fontId="9" fillId="0" borderId="0" applyFont="0" applyFill="0" applyBorder="0" applyAlignment="0" applyProtection="0"/>
    <xf numFmtId="24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243" fontId="9" fillId="0" borderId="0" applyFont="0" applyFill="0" applyBorder="0" applyAlignment="0" applyProtection="0"/>
    <xf numFmtId="2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244" fontId="9" fillId="0" borderId="0" applyFont="0" applyFill="0" applyBorder="0" applyAlignment="0" applyProtection="0"/>
    <xf numFmtId="245" fontId="9" fillId="0" borderId="0" applyFont="0" applyFill="0" applyBorder="0" applyAlignment="0" applyProtection="0"/>
    <xf numFmtId="245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244" fontId="9" fillId="0" borderId="0" applyFont="0" applyFill="0" applyBorder="0" applyAlignment="0" applyProtection="0"/>
    <xf numFmtId="245" fontId="9" fillId="0" borderId="0" applyFont="0" applyFill="0" applyBorder="0" applyAlignment="0" applyProtection="0"/>
    <xf numFmtId="245" fontId="9" fillId="0" borderId="0" applyFont="0" applyFill="0" applyBorder="0" applyAlignment="0" applyProtection="0"/>
    <xf numFmtId="245" fontId="9" fillId="0" borderId="0" applyFont="0" applyFill="0" applyBorder="0" applyAlignment="0" applyProtection="0"/>
    <xf numFmtId="245" fontId="9" fillId="0" borderId="0" applyFont="0" applyFill="0" applyBorder="0" applyAlignment="0" applyProtection="0"/>
    <xf numFmtId="245" fontId="9" fillId="0" borderId="0" applyFont="0" applyFill="0" applyBorder="0" applyAlignment="0" applyProtection="0"/>
    <xf numFmtId="245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245" fontId="9" fillId="0" borderId="0" applyFont="0" applyFill="0" applyBorder="0" applyAlignment="0" applyProtection="0"/>
    <xf numFmtId="245" fontId="9" fillId="0" borderId="0" applyFont="0" applyFill="0" applyBorder="0" applyAlignment="0" applyProtection="0"/>
    <xf numFmtId="245" fontId="9" fillId="0" borderId="0" applyFont="0" applyFill="0" applyBorder="0" applyAlignment="0" applyProtection="0"/>
    <xf numFmtId="245" fontId="9" fillId="0" borderId="0" applyFont="0" applyFill="0" applyBorder="0" applyAlignment="0" applyProtection="0"/>
    <xf numFmtId="245" fontId="9" fillId="0" borderId="0" applyFont="0" applyFill="0" applyBorder="0" applyAlignment="0" applyProtection="0"/>
    <xf numFmtId="245" fontId="9" fillId="0" borderId="0" applyFont="0" applyFill="0" applyBorder="0" applyAlignment="0" applyProtection="0"/>
    <xf numFmtId="245" fontId="9" fillId="0" borderId="0" applyFont="0" applyFill="0" applyBorder="0" applyAlignment="0" applyProtection="0"/>
    <xf numFmtId="245" fontId="9" fillId="0" borderId="0" applyFont="0" applyFill="0" applyBorder="0" applyAlignment="0" applyProtection="0"/>
    <xf numFmtId="245" fontId="9" fillId="0" borderId="0" applyFont="0" applyFill="0" applyBorder="0" applyAlignment="0" applyProtection="0"/>
    <xf numFmtId="245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245" fontId="9" fillId="0" borderId="0" applyFont="0" applyFill="0" applyBorder="0" applyAlignment="0" applyProtection="0"/>
    <xf numFmtId="245" fontId="9" fillId="0" borderId="0" applyFont="0" applyFill="0" applyBorder="0" applyAlignment="0" applyProtection="0"/>
    <xf numFmtId="245" fontId="9" fillId="0" borderId="0" applyFont="0" applyFill="0" applyBorder="0" applyAlignment="0" applyProtection="0"/>
    <xf numFmtId="245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245" fontId="9" fillId="0" borderId="0" applyFont="0" applyFill="0" applyBorder="0" applyAlignment="0" applyProtection="0"/>
    <xf numFmtId="245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215" fontId="9" fillId="0" borderId="0" applyFont="0" applyFill="0" applyBorder="0" applyAlignment="0" applyProtection="0"/>
    <xf numFmtId="215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250" fontId="9" fillId="0" borderId="0" applyFont="0" applyFill="0" applyBorder="0" applyAlignment="0" applyProtection="0"/>
    <xf numFmtId="25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249" fontId="9" fillId="0" borderId="0" applyFont="0" applyFill="0" applyBorder="0" applyAlignment="0" applyProtection="0"/>
    <xf numFmtId="249" fontId="9" fillId="0" borderId="0" applyFont="0" applyFill="0" applyBorder="0" applyAlignment="0" applyProtection="0"/>
    <xf numFmtId="250" fontId="9" fillId="0" borderId="0" applyFont="0" applyFill="0" applyBorder="0" applyAlignment="0" applyProtection="0"/>
    <xf numFmtId="250" fontId="9" fillId="0" borderId="0" applyFont="0" applyFill="0" applyBorder="0" applyAlignment="0" applyProtection="0"/>
    <xf numFmtId="250" fontId="9" fillId="0" borderId="0" applyFont="0" applyFill="0" applyBorder="0" applyAlignment="0" applyProtection="0"/>
    <xf numFmtId="25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250" fontId="9" fillId="0" borderId="0" applyFont="0" applyFill="0" applyBorder="0" applyAlignment="0" applyProtection="0"/>
    <xf numFmtId="250" fontId="9" fillId="0" borderId="0" applyFont="0" applyFill="0" applyBorder="0" applyAlignment="0" applyProtection="0"/>
    <xf numFmtId="250" fontId="9" fillId="0" borderId="0" applyFont="0" applyFill="0" applyBorder="0" applyAlignment="0" applyProtection="0"/>
    <xf numFmtId="250" fontId="9" fillId="0" borderId="0" applyFont="0" applyFill="0" applyBorder="0" applyAlignment="0" applyProtection="0"/>
    <xf numFmtId="250" fontId="9" fillId="0" borderId="0" applyFont="0" applyFill="0" applyBorder="0" applyAlignment="0" applyProtection="0"/>
    <xf numFmtId="25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249" fontId="9" fillId="0" borderId="0" applyFont="0" applyFill="0" applyBorder="0" applyAlignment="0" applyProtection="0"/>
    <xf numFmtId="249" fontId="9" fillId="0" borderId="0" applyFont="0" applyFill="0" applyBorder="0" applyAlignment="0" applyProtection="0"/>
    <xf numFmtId="250" fontId="9" fillId="0" borderId="0" applyFont="0" applyFill="0" applyBorder="0" applyAlignment="0" applyProtection="0"/>
    <xf numFmtId="250" fontId="9" fillId="0" borderId="0" applyFont="0" applyFill="0" applyBorder="0" applyAlignment="0" applyProtection="0"/>
    <xf numFmtId="250" fontId="9" fillId="0" borderId="0" applyFont="0" applyFill="0" applyBorder="0" applyAlignment="0" applyProtection="0"/>
    <xf numFmtId="25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250" fontId="9" fillId="0" borderId="0" applyFont="0" applyFill="0" applyBorder="0" applyAlignment="0" applyProtection="0"/>
    <xf numFmtId="250" fontId="9" fillId="0" borderId="0" applyFont="0" applyFill="0" applyBorder="0" applyAlignment="0" applyProtection="0"/>
    <xf numFmtId="250" fontId="9" fillId="0" borderId="0" applyFont="0" applyFill="0" applyBorder="0" applyAlignment="0" applyProtection="0"/>
    <xf numFmtId="250" fontId="9" fillId="0" borderId="0" applyFont="0" applyFill="0" applyBorder="0" applyAlignment="0" applyProtection="0"/>
    <xf numFmtId="238" fontId="9" fillId="0" borderId="0" applyFont="0" applyFill="0" applyBorder="0" applyAlignment="0" applyProtection="0"/>
    <xf numFmtId="238" fontId="9" fillId="0" borderId="0" applyFont="0" applyFill="0" applyBorder="0" applyAlignment="0" applyProtection="0"/>
    <xf numFmtId="250" fontId="9" fillId="0" borderId="0" applyFont="0" applyFill="0" applyBorder="0" applyAlignment="0" applyProtection="0"/>
    <xf numFmtId="250" fontId="9" fillId="0" borderId="0" applyFont="0" applyFill="0" applyBorder="0" applyAlignment="0" applyProtection="0"/>
    <xf numFmtId="250" fontId="9" fillId="0" borderId="0" applyFont="0" applyFill="0" applyBorder="0" applyAlignment="0" applyProtection="0"/>
    <xf numFmtId="250" fontId="9" fillId="0" borderId="0" applyFont="0" applyFill="0" applyBorder="0" applyAlignment="0" applyProtection="0"/>
    <xf numFmtId="238" fontId="9" fillId="0" borderId="0" applyFont="0" applyFill="0" applyBorder="0" applyAlignment="0" applyProtection="0"/>
    <xf numFmtId="238" fontId="9" fillId="0" borderId="0" applyFont="0" applyFill="0" applyBorder="0" applyAlignment="0" applyProtection="0"/>
    <xf numFmtId="238" fontId="9" fillId="0" borderId="0" applyFont="0" applyFill="0" applyBorder="0" applyAlignment="0" applyProtection="0"/>
    <xf numFmtId="238" fontId="9" fillId="0" borderId="0" applyFont="0" applyFill="0" applyBorder="0" applyAlignment="0" applyProtection="0"/>
    <xf numFmtId="238" fontId="9" fillId="0" borderId="0" applyFont="0" applyFill="0" applyBorder="0" applyAlignment="0" applyProtection="0"/>
    <xf numFmtId="23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250" fontId="9" fillId="0" borderId="0" applyFont="0" applyFill="0" applyBorder="0" applyAlignment="0" applyProtection="0"/>
    <xf numFmtId="250" fontId="9" fillId="0" borderId="0" applyFont="0" applyFill="0" applyBorder="0" applyAlignment="0" applyProtection="0"/>
    <xf numFmtId="250" fontId="9" fillId="0" borderId="0" applyFont="0" applyFill="0" applyBorder="0" applyAlignment="0" applyProtection="0"/>
    <xf numFmtId="250" fontId="9" fillId="0" borderId="0" applyFont="0" applyFill="0" applyBorder="0" applyAlignment="0" applyProtection="0"/>
    <xf numFmtId="238" fontId="24" fillId="0" borderId="0" applyFont="0" applyFill="0" applyBorder="0" applyAlignment="0" applyProtection="0"/>
    <xf numFmtId="250" fontId="9" fillId="0" borderId="0" applyFont="0" applyFill="0" applyBorder="0" applyAlignment="0" applyProtection="0"/>
    <xf numFmtId="250" fontId="9" fillId="0" borderId="0" applyFont="0" applyFill="0" applyBorder="0" applyAlignment="0" applyProtection="0"/>
    <xf numFmtId="237" fontId="33" fillId="0" borderId="0" applyFont="0" applyFill="0" applyBorder="0" applyAlignment="0" applyProtection="0"/>
    <xf numFmtId="251" fontId="9" fillId="0" borderId="0" applyFont="0" applyFill="0" applyBorder="0" applyProtection="0">
      <alignment horizontal="right"/>
    </xf>
    <xf numFmtId="251" fontId="9" fillId="0" borderId="0" applyFont="0" applyFill="0" applyBorder="0" applyProtection="0">
      <alignment horizontal="right"/>
    </xf>
    <xf numFmtId="212" fontId="9" fillId="0" borderId="0" applyFont="0" applyFill="0" applyBorder="0" applyAlignment="0" applyProtection="0"/>
    <xf numFmtId="21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212" fontId="9" fillId="0" borderId="0" applyFont="0" applyFill="0" applyBorder="0" applyAlignment="0" applyProtection="0"/>
    <xf numFmtId="212" fontId="9" fillId="0" borderId="0" applyFont="0" applyFill="0" applyBorder="0" applyAlignment="0" applyProtection="0"/>
    <xf numFmtId="251" fontId="9" fillId="0" borderId="0" applyFont="0" applyFill="0" applyBorder="0" applyProtection="0">
      <alignment horizontal="right"/>
    </xf>
    <xf numFmtId="251" fontId="9" fillId="0" borderId="0" applyFont="0" applyFill="0" applyBorder="0" applyProtection="0">
      <alignment horizontal="right"/>
    </xf>
    <xf numFmtId="251" fontId="33" fillId="0" borderId="0" applyFont="0" applyFill="0" applyBorder="0" applyProtection="0">
      <alignment horizontal="right"/>
    </xf>
    <xf numFmtId="251" fontId="9" fillId="0" borderId="0" applyFont="0" applyFill="0" applyBorder="0" applyProtection="0">
      <alignment horizontal="right"/>
    </xf>
    <xf numFmtId="251" fontId="9" fillId="0" borderId="0" applyFont="0" applyFill="0" applyBorder="0" applyProtection="0">
      <alignment horizontal="right"/>
    </xf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225" fontId="9" fillId="0" borderId="0" applyFont="0" applyFill="0" applyBorder="0" applyAlignment="0" applyProtection="0"/>
    <xf numFmtId="225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226" fontId="9" fillId="0" borderId="0" applyFont="0" applyFill="0" applyBorder="0" applyAlignment="0" applyProtection="0"/>
    <xf numFmtId="226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252" fontId="9" fillId="0" borderId="0" applyFont="0" applyFill="0" applyBorder="0" applyAlignment="0" applyProtection="0"/>
    <xf numFmtId="25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253" fontId="9" fillId="0" borderId="0" applyFont="0" applyFill="0" applyBorder="0" applyAlignment="0" applyProtection="0"/>
    <xf numFmtId="253" fontId="9" fillId="0" borderId="0" applyFont="0" applyFill="0" applyBorder="0" applyAlignment="0" applyProtection="0"/>
    <xf numFmtId="254" fontId="11" fillId="0" borderId="0" applyFont="0" applyFill="0" applyBorder="0" applyAlignment="0" applyProtection="0"/>
    <xf numFmtId="254" fontId="11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255" fontId="9" fillId="0" borderId="0" applyFont="0" applyFill="0" applyBorder="0" applyAlignment="0" applyProtection="0"/>
    <xf numFmtId="255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256" fontId="9" fillId="0" borderId="0" applyFont="0" applyFill="0" applyBorder="0" applyAlignment="0" applyProtection="0"/>
    <xf numFmtId="256" fontId="9" fillId="0" borderId="0" applyFont="0" applyFill="0" applyBorder="0" applyAlignment="0" applyProtection="0"/>
    <xf numFmtId="251" fontId="33" fillId="0" borderId="0" applyFont="0" applyFill="0" applyBorder="0" applyProtection="0">
      <alignment horizontal="right"/>
    </xf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226" fontId="9" fillId="0" borderId="0" applyFont="0" applyFill="0" applyBorder="0" applyAlignment="0" applyProtection="0"/>
    <xf numFmtId="226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252" fontId="9" fillId="0" borderId="0" applyFont="0" applyFill="0" applyBorder="0" applyAlignment="0" applyProtection="0"/>
    <xf numFmtId="252" fontId="9" fillId="0" borderId="0" applyFont="0" applyFill="0" applyBorder="0" applyAlignment="0" applyProtection="0"/>
    <xf numFmtId="253" fontId="9" fillId="0" borderId="0" applyFont="0" applyFill="0" applyBorder="0" applyAlignment="0" applyProtection="0"/>
    <xf numFmtId="253" fontId="9" fillId="0" borderId="0" applyFont="0" applyFill="0" applyBorder="0" applyAlignment="0" applyProtection="0"/>
    <xf numFmtId="254" fontId="11" fillId="0" borderId="0" applyFont="0" applyFill="0" applyBorder="0" applyAlignment="0" applyProtection="0"/>
    <xf numFmtId="254" fontId="11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257" fontId="9" fillId="0" borderId="0" applyFont="0" applyFill="0" applyBorder="0" applyAlignment="0" applyProtection="0"/>
    <xf numFmtId="258" fontId="9" fillId="0" borderId="0" applyFont="0" applyFill="0" applyBorder="0" applyAlignment="0" applyProtection="0"/>
    <xf numFmtId="258" fontId="9" fillId="0" borderId="0" applyFont="0" applyFill="0" applyBorder="0" applyAlignment="0" applyProtection="0"/>
    <xf numFmtId="258" fontId="9" fillId="0" borderId="0" applyFont="0" applyFill="0" applyBorder="0" applyAlignment="0" applyProtection="0"/>
    <xf numFmtId="258" fontId="9" fillId="0" borderId="0" applyFont="0" applyFill="0" applyBorder="0" applyAlignment="0" applyProtection="0"/>
    <xf numFmtId="258" fontId="9" fillId="0" borderId="0" applyFont="0" applyFill="0" applyBorder="0" applyAlignment="0" applyProtection="0"/>
    <xf numFmtId="25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258" fontId="9" fillId="0" borderId="0" applyFont="0" applyFill="0" applyBorder="0" applyAlignment="0" applyProtection="0"/>
    <xf numFmtId="258" fontId="9" fillId="0" borderId="0" applyFont="0" applyFill="0" applyBorder="0" applyAlignment="0" applyProtection="0"/>
    <xf numFmtId="258" fontId="9" fillId="0" borderId="0" applyFont="0" applyFill="0" applyBorder="0" applyAlignment="0" applyProtection="0"/>
    <xf numFmtId="258" fontId="9" fillId="0" borderId="0" applyFont="0" applyFill="0" applyBorder="0" applyAlignment="0" applyProtection="0"/>
    <xf numFmtId="258" fontId="9" fillId="0" borderId="0" applyFont="0" applyFill="0" applyBorder="0" applyAlignment="0" applyProtection="0"/>
    <xf numFmtId="258" fontId="9" fillId="0" borderId="0" applyFont="0" applyFill="0" applyBorder="0" applyAlignment="0" applyProtection="0"/>
    <xf numFmtId="255" fontId="9" fillId="0" borderId="0" applyFont="0" applyFill="0" applyBorder="0" applyAlignment="0" applyProtection="0"/>
    <xf numFmtId="255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225" fontId="9" fillId="0" borderId="0" applyFont="0" applyFill="0" applyBorder="0" applyAlignment="0" applyProtection="0"/>
    <xf numFmtId="225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253" fontId="9" fillId="0" borderId="0" applyFont="0" applyFill="0" applyBorder="0" applyAlignment="0" applyProtection="0"/>
    <xf numFmtId="253" fontId="9" fillId="0" borderId="0" applyFont="0" applyFill="0" applyBorder="0" applyAlignment="0" applyProtection="0"/>
    <xf numFmtId="254" fontId="11" fillId="0" borderId="0" applyFont="0" applyFill="0" applyBorder="0" applyAlignment="0" applyProtection="0"/>
    <xf numFmtId="254" fontId="11" fillId="0" borderId="0" applyFont="0" applyFill="0" applyBorder="0" applyAlignment="0" applyProtection="0"/>
    <xf numFmtId="249" fontId="9" fillId="0" borderId="0" applyFont="0" applyFill="0" applyBorder="0" applyAlignment="0" applyProtection="0"/>
    <xf numFmtId="24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257" fontId="9" fillId="0" borderId="0" applyFont="0" applyFill="0" applyBorder="0" applyAlignment="0" applyProtection="0"/>
    <xf numFmtId="258" fontId="9" fillId="0" borderId="0" applyFont="0" applyFill="0" applyBorder="0" applyAlignment="0" applyProtection="0"/>
    <xf numFmtId="258" fontId="9" fillId="0" borderId="0" applyFont="0" applyFill="0" applyBorder="0" applyAlignment="0" applyProtection="0"/>
    <xf numFmtId="258" fontId="9" fillId="0" borderId="0" applyFont="0" applyFill="0" applyBorder="0" applyAlignment="0" applyProtection="0"/>
    <xf numFmtId="258" fontId="9" fillId="0" borderId="0" applyFont="0" applyFill="0" applyBorder="0" applyAlignment="0" applyProtection="0"/>
    <xf numFmtId="258" fontId="9" fillId="0" borderId="0" applyFont="0" applyFill="0" applyBorder="0" applyAlignment="0" applyProtection="0"/>
    <xf numFmtId="25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258" fontId="9" fillId="0" borderId="0" applyFont="0" applyFill="0" applyBorder="0" applyAlignment="0" applyProtection="0"/>
    <xf numFmtId="258" fontId="9" fillId="0" borderId="0" applyFont="0" applyFill="0" applyBorder="0" applyAlignment="0" applyProtection="0"/>
    <xf numFmtId="258" fontId="9" fillId="0" borderId="0" applyFont="0" applyFill="0" applyBorder="0" applyAlignment="0" applyProtection="0"/>
    <xf numFmtId="258" fontId="9" fillId="0" borderId="0" applyFont="0" applyFill="0" applyBorder="0" applyAlignment="0" applyProtection="0"/>
    <xf numFmtId="258" fontId="9" fillId="0" borderId="0" applyFont="0" applyFill="0" applyBorder="0" applyAlignment="0" applyProtection="0"/>
    <xf numFmtId="258" fontId="9" fillId="0" borderId="0" applyFont="0" applyFill="0" applyBorder="0" applyAlignment="0" applyProtection="0"/>
    <xf numFmtId="255" fontId="9" fillId="0" borderId="0" applyFont="0" applyFill="0" applyBorder="0" applyAlignment="0" applyProtection="0"/>
    <xf numFmtId="255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259" fontId="9" fillId="0" borderId="0" applyFont="0" applyFill="0" applyBorder="0" applyAlignment="0" applyProtection="0"/>
    <xf numFmtId="259" fontId="9" fillId="0" borderId="0" applyFont="0" applyFill="0" applyBorder="0" applyAlignment="0" applyProtection="0"/>
    <xf numFmtId="212" fontId="9" fillId="0" borderId="0" applyFont="0" applyFill="0" applyBorder="0" applyAlignment="0" applyProtection="0"/>
    <xf numFmtId="212" fontId="9" fillId="0" borderId="0" applyFont="0" applyFill="0" applyBorder="0" applyAlignment="0" applyProtection="0"/>
    <xf numFmtId="251" fontId="17" fillId="0" borderId="0" applyFont="0" applyFill="0" applyBorder="0" applyProtection="0">
      <alignment horizontal="right"/>
    </xf>
    <xf numFmtId="251" fontId="10" fillId="0" borderId="0" applyFont="0" applyFill="0" applyBorder="0" applyProtection="0">
      <alignment horizontal="right"/>
    </xf>
    <xf numFmtId="212" fontId="9" fillId="0" borderId="0" applyFont="0" applyFill="0" applyBorder="0" applyAlignment="0" applyProtection="0"/>
    <xf numFmtId="212" fontId="9" fillId="0" borderId="0" applyFont="0" applyFill="0" applyBorder="0" applyAlignment="0" applyProtection="0"/>
    <xf numFmtId="212" fontId="9" fillId="0" borderId="0" applyFont="0" applyFill="0" applyBorder="0" applyAlignment="0" applyProtection="0"/>
    <xf numFmtId="21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252" fontId="9" fillId="0" borderId="0" applyFont="0" applyFill="0" applyBorder="0" applyAlignment="0" applyProtection="0"/>
    <xf numFmtId="25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257" fontId="9" fillId="0" borderId="0" applyFont="0" applyFill="0" applyBorder="0" applyAlignment="0" applyProtection="0"/>
    <xf numFmtId="258" fontId="9" fillId="0" borderId="0" applyFont="0" applyFill="0" applyBorder="0" applyAlignment="0" applyProtection="0"/>
    <xf numFmtId="258" fontId="9" fillId="0" borderId="0" applyFont="0" applyFill="0" applyBorder="0" applyAlignment="0" applyProtection="0"/>
    <xf numFmtId="258" fontId="9" fillId="0" borderId="0" applyFont="0" applyFill="0" applyBorder="0" applyAlignment="0" applyProtection="0"/>
    <xf numFmtId="258" fontId="9" fillId="0" borderId="0" applyFont="0" applyFill="0" applyBorder="0" applyAlignment="0" applyProtection="0"/>
    <xf numFmtId="258" fontId="9" fillId="0" borderId="0" applyFont="0" applyFill="0" applyBorder="0" applyAlignment="0" applyProtection="0"/>
    <xf numFmtId="25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258" fontId="9" fillId="0" borderId="0" applyFont="0" applyFill="0" applyBorder="0" applyAlignment="0" applyProtection="0"/>
    <xf numFmtId="258" fontId="9" fillId="0" borderId="0" applyFont="0" applyFill="0" applyBorder="0" applyAlignment="0" applyProtection="0"/>
    <xf numFmtId="258" fontId="9" fillId="0" borderId="0" applyFont="0" applyFill="0" applyBorder="0" applyAlignment="0" applyProtection="0"/>
    <xf numFmtId="258" fontId="9" fillId="0" borderId="0" applyFont="0" applyFill="0" applyBorder="0" applyAlignment="0" applyProtection="0"/>
    <xf numFmtId="258" fontId="9" fillId="0" borderId="0" applyFont="0" applyFill="0" applyBorder="0" applyAlignment="0" applyProtection="0"/>
    <xf numFmtId="258" fontId="9" fillId="0" borderId="0" applyFont="0" applyFill="0" applyBorder="0" applyAlignment="0" applyProtection="0"/>
    <xf numFmtId="255" fontId="9" fillId="0" borderId="0" applyFont="0" applyFill="0" applyBorder="0" applyAlignment="0" applyProtection="0"/>
    <xf numFmtId="255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212" fontId="9" fillId="0" borderId="0" applyFont="0" applyFill="0" applyBorder="0" applyAlignment="0" applyProtection="0"/>
    <xf numFmtId="212" fontId="9" fillId="0" borderId="0" applyFont="0" applyFill="0" applyBorder="0" applyAlignment="0" applyProtection="0"/>
    <xf numFmtId="251" fontId="9" fillId="0" borderId="0" applyFont="0" applyFill="0" applyBorder="0" applyProtection="0">
      <alignment horizontal="right"/>
    </xf>
    <xf numFmtId="251" fontId="9" fillId="0" borderId="0" applyFont="0" applyFill="0" applyBorder="0" applyProtection="0">
      <alignment horizontal="right"/>
    </xf>
    <xf numFmtId="260" fontId="9" fillId="0" borderId="0" applyFont="0" applyFill="0" applyBorder="0" applyAlignment="0" applyProtection="0"/>
    <xf numFmtId="260" fontId="9" fillId="0" borderId="0" applyFont="0" applyFill="0" applyBorder="0" applyAlignment="0" applyProtection="0"/>
    <xf numFmtId="251" fontId="24" fillId="0" borderId="0" applyFont="0" applyFill="0" applyBorder="0" applyProtection="0">
      <alignment horizontal="right"/>
    </xf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225" fontId="9" fillId="0" borderId="0" applyFont="0" applyFill="0" applyBorder="0" applyAlignment="0" applyProtection="0"/>
    <xf numFmtId="225" fontId="9" fillId="0" borderId="0" applyFont="0" applyFill="0" applyBorder="0" applyAlignment="0" applyProtection="0"/>
    <xf numFmtId="226" fontId="9" fillId="0" borderId="0" applyFont="0" applyFill="0" applyBorder="0" applyAlignment="0" applyProtection="0"/>
    <xf numFmtId="226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225" fontId="9" fillId="0" borderId="0" applyFont="0" applyFill="0" applyBorder="0" applyAlignment="0" applyProtection="0"/>
    <xf numFmtId="225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252" fontId="9" fillId="0" borderId="0" applyFont="0" applyFill="0" applyBorder="0" applyAlignment="0" applyProtection="0"/>
    <xf numFmtId="25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253" fontId="9" fillId="0" borderId="0" applyFont="0" applyFill="0" applyBorder="0" applyAlignment="0" applyProtection="0"/>
    <xf numFmtId="253" fontId="9" fillId="0" borderId="0" applyFont="0" applyFill="0" applyBorder="0" applyAlignment="0" applyProtection="0"/>
    <xf numFmtId="254" fontId="11" fillId="0" borderId="0" applyFont="0" applyFill="0" applyBorder="0" applyAlignment="0" applyProtection="0"/>
    <xf numFmtId="254" fontId="11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255" fontId="9" fillId="0" borderId="0" applyFont="0" applyFill="0" applyBorder="0" applyAlignment="0" applyProtection="0"/>
    <xf numFmtId="255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225" fontId="9" fillId="0" borderId="0" applyFont="0" applyFill="0" applyBorder="0" applyAlignment="0" applyProtection="0"/>
    <xf numFmtId="225" fontId="9" fillId="0" borderId="0" applyFont="0" applyFill="0" applyBorder="0" applyAlignment="0" applyProtection="0"/>
    <xf numFmtId="226" fontId="9" fillId="0" borderId="0" applyFont="0" applyFill="0" applyBorder="0" applyAlignment="0" applyProtection="0"/>
    <xf numFmtId="226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252" fontId="9" fillId="0" borderId="0" applyFont="0" applyFill="0" applyBorder="0" applyAlignment="0" applyProtection="0"/>
    <xf numFmtId="25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253" fontId="9" fillId="0" borderId="0" applyFont="0" applyFill="0" applyBorder="0" applyAlignment="0" applyProtection="0"/>
    <xf numFmtId="253" fontId="9" fillId="0" borderId="0" applyFont="0" applyFill="0" applyBorder="0" applyAlignment="0" applyProtection="0"/>
    <xf numFmtId="249" fontId="9" fillId="0" borderId="0" applyFont="0" applyFill="0" applyBorder="0" applyAlignment="0" applyProtection="0"/>
    <xf numFmtId="24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89" fontId="9" fillId="0" borderId="0" applyFont="0" applyFill="0" applyBorder="0" applyAlignment="0" applyProtection="0"/>
    <xf numFmtId="189" fontId="9" fillId="0" borderId="0" applyFont="0" applyFill="0" applyBorder="0" applyAlignment="0" applyProtection="0"/>
    <xf numFmtId="260" fontId="9" fillId="0" borderId="0" applyFont="0" applyFill="0" applyBorder="0" applyAlignment="0" applyProtection="0"/>
    <xf numFmtId="260" fontId="9" fillId="0" borderId="0" applyFont="0" applyFill="0" applyBorder="0" applyAlignment="0" applyProtection="0"/>
    <xf numFmtId="234" fontId="11" fillId="0" borderId="0" applyFont="0" applyFill="0" applyBorder="0" applyAlignment="0" applyProtection="0"/>
    <xf numFmtId="234" fontId="11" fillId="0" borderId="0" applyFont="0" applyFill="0" applyBorder="0" applyAlignment="0" applyProtection="0"/>
    <xf numFmtId="189" fontId="9" fillId="0" borderId="0" applyFont="0" applyFill="0" applyBorder="0" applyAlignment="0" applyProtection="0"/>
    <xf numFmtId="189" fontId="9" fillId="0" borderId="0" applyFont="0" applyFill="0" applyBorder="0" applyAlignment="0" applyProtection="0"/>
    <xf numFmtId="260" fontId="9" fillId="0" borderId="0" applyFont="0" applyFill="0" applyBorder="0" applyAlignment="0" applyProtection="0"/>
    <xf numFmtId="26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234" fontId="11" fillId="0" borderId="0" applyFont="0" applyFill="0" applyBorder="0" applyAlignment="0" applyProtection="0"/>
    <xf numFmtId="234" fontId="11" fillId="0" borderId="0" applyFont="0" applyFill="0" applyBorder="0" applyAlignment="0" applyProtection="0"/>
    <xf numFmtId="212" fontId="9" fillId="0" borderId="0" applyFont="0" applyFill="0" applyBorder="0" applyAlignment="0" applyProtection="0"/>
    <xf numFmtId="212" fontId="9" fillId="0" borderId="0" applyFont="0" applyFill="0" applyBorder="0" applyAlignment="0" applyProtection="0"/>
    <xf numFmtId="234" fontId="11" fillId="0" borderId="0" applyFont="0" applyFill="0" applyBorder="0" applyAlignment="0" applyProtection="0"/>
    <xf numFmtId="234" fontId="11" fillId="0" borderId="0" applyFont="0" applyFill="0" applyBorder="0" applyAlignment="0" applyProtection="0"/>
    <xf numFmtId="235" fontId="9" fillId="0" borderId="0" applyFont="0" applyFill="0" applyBorder="0" applyAlignment="0" applyProtection="0"/>
    <xf numFmtId="235" fontId="9" fillId="0" borderId="0" applyFont="0" applyFill="0" applyBorder="0" applyAlignment="0" applyProtection="0"/>
    <xf numFmtId="256" fontId="17" fillId="0" borderId="0" applyFont="0" applyFill="0" applyBorder="0" applyAlignment="0" applyProtection="0"/>
    <xf numFmtId="212" fontId="9" fillId="0" borderId="0" applyFont="0" applyFill="0" applyBorder="0" applyAlignment="0" applyProtection="0"/>
    <xf numFmtId="21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234" fontId="11" fillId="0" borderId="0" applyFont="0" applyFill="0" applyBorder="0" applyAlignment="0" applyProtection="0"/>
    <xf numFmtId="234" fontId="11" fillId="0" borderId="0" applyFont="0" applyFill="0" applyBorder="0" applyAlignment="0" applyProtection="0"/>
    <xf numFmtId="234" fontId="11" fillId="0" borderId="0" applyFont="0" applyFill="0" applyBorder="0" applyAlignment="0" applyProtection="0"/>
    <xf numFmtId="234" fontId="11" fillId="0" borderId="0" applyFont="0" applyFill="0" applyBorder="0" applyAlignment="0" applyProtection="0"/>
    <xf numFmtId="261" fontId="9" fillId="0" borderId="0" applyFont="0" applyFill="0" applyBorder="0" applyAlignment="0" applyProtection="0"/>
    <xf numFmtId="261" fontId="9" fillId="0" borderId="0" applyFont="0" applyFill="0" applyBorder="0" applyAlignment="0" applyProtection="0"/>
    <xf numFmtId="262" fontId="9" fillId="0" borderId="0" applyFont="0" applyFill="0" applyBorder="0" applyAlignment="0" applyProtection="0"/>
    <xf numFmtId="262" fontId="9" fillId="0" borderId="0" applyFont="0" applyFill="0" applyBorder="0" applyAlignment="0" applyProtection="0"/>
    <xf numFmtId="262" fontId="9" fillId="0" borderId="12" applyFont="0" applyFill="0" applyAlignment="0" applyProtection="0"/>
    <xf numFmtId="262" fontId="9" fillId="0" borderId="12" applyFont="0" applyFill="0" applyAlignment="0" applyProtection="0"/>
    <xf numFmtId="262" fontId="9" fillId="0" borderId="12" applyFont="0" applyFill="0" applyAlignment="0" applyProtection="0"/>
    <xf numFmtId="262" fontId="9" fillId="0" borderId="12" applyFont="0" applyFill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261" fontId="9" fillId="0" borderId="0" applyFont="0" applyFill="0" applyBorder="0" applyAlignment="0" applyProtection="0"/>
    <xf numFmtId="261" fontId="9" fillId="0" borderId="0" applyFont="0" applyFill="0" applyBorder="0" applyAlignment="0" applyProtection="0"/>
    <xf numFmtId="190" fontId="9" fillId="0" borderId="0" applyFont="0" applyFill="0" applyBorder="0" applyAlignment="0" applyProtection="0"/>
    <xf numFmtId="19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263" fontId="9" fillId="0" borderId="0" applyFont="0" applyFill="0" applyBorder="0" applyAlignment="0" applyProtection="0"/>
    <xf numFmtId="263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264" fontId="9" fillId="0" borderId="0" applyFont="0" applyFill="0" applyBorder="0" applyAlignment="0" applyProtection="0"/>
    <xf numFmtId="264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264" fontId="9" fillId="0" borderId="0" applyFont="0" applyFill="0" applyBorder="0" applyAlignment="0" applyProtection="0"/>
    <xf numFmtId="264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264" fontId="9" fillId="0" borderId="0" applyFont="0" applyFill="0" applyBorder="0" applyAlignment="0" applyProtection="0"/>
    <xf numFmtId="264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264" fontId="9" fillId="0" borderId="0" applyFont="0" applyFill="0" applyBorder="0" applyAlignment="0" applyProtection="0"/>
    <xf numFmtId="264" fontId="9" fillId="0" borderId="0" applyFont="0" applyFill="0" applyBorder="0" applyAlignment="0" applyProtection="0"/>
    <xf numFmtId="264" fontId="9" fillId="0" borderId="0" applyFont="0" applyFill="0" applyBorder="0" applyAlignment="0" applyProtection="0"/>
    <xf numFmtId="264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264" fontId="9" fillId="0" borderId="0" applyFont="0" applyFill="0" applyBorder="0" applyAlignment="0" applyProtection="0"/>
    <xf numFmtId="264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264" fontId="9" fillId="0" borderId="0" applyFont="0" applyFill="0" applyBorder="0" applyAlignment="0" applyProtection="0"/>
    <xf numFmtId="264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264" fontId="9" fillId="0" borderId="0" applyFont="0" applyFill="0" applyBorder="0" applyAlignment="0" applyProtection="0"/>
    <xf numFmtId="264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264" fontId="9" fillId="0" borderId="0" applyFont="0" applyFill="0" applyBorder="0" applyAlignment="0" applyProtection="0"/>
    <xf numFmtId="264" fontId="9" fillId="0" borderId="0" applyFont="0" applyFill="0" applyBorder="0" applyAlignment="0" applyProtection="0"/>
    <xf numFmtId="263" fontId="9" fillId="0" borderId="0" applyFont="0" applyFill="0" applyBorder="0" applyAlignment="0" applyProtection="0"/>
    <xf numFmtId="263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265" fontId="9" fillId="0" borderId="0" applyFont="0" applyFill="0" applyBorder="0" applyAlignment="0" applyProtection="0"/>
    <xf numFmtId="265" fontId="9" fillId="0" borderId="0" applyFont="0" applyFill="0" applyBorder="0" applyAlignment="0" applyProtection="0"/>
    <xf numFmtId="266" fontId="9" fillId="0" borderId="0" applyFont="0" applyFill="0" applyBorder="0" applyAlignment="0" applyProtection="0"/>
    <xf numFmtId="266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264" fontId="9" fillId="0" borderId="0" applyFont="0" applyFill="0" applyBorder="0" applyAlignment="0" applyProtection="0"/>
    <xf numFmtId="264" fontId="9" fillId="0" borderId="0" applyFont="0" applyFill="0" applyBorder="0" applyAlignment="0" applyProtection="0"/>
    <xf numFmtId="264" fontId="9" fillId="0" borderId="0" applyFont="0" applyFill="0" applyBorder="0" applyAlignment="0" applyProtection="0"/>
    <xf numFmtId="264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264" fontId="9" fillId="0" borderId="0" applyFont="0" applyFill="0" applyBorder="0" applyAlignment="0" applyProtection="0"/>
    <xf numFmtId="264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264" fontId="9" fillId="0" borderId="0" applyFont="0" applyFill="0" applyBorder="0" applyAlignment="0" applyProtection="0"/>
    <xf numFmtId="264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264" fontId="9" fillId="0" borderId="0" applyFont="0" applyFill="0" applyBorder="0" applyAlignment="0" applyProtection="0"/>
    <xf numFmtId="264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264" fontId="9" fillId="0" borderId="0" applyFont="0" applyFill="0" applyBorder="0" applyAlignment="0" applyProtection="0"/>
    <xf numFmtId="264" fontId="9" fillId="0" borderId="0" applyFont="0" applyFill="0" applyBorder="0" applyAlignment="0" applyProtection="0"/>
    <xf numFmtId="263" fontId="9" fillId="0" borderId="0" applyFont="0" applyFill="0" applyBorder="0" applyAlignment="0" applyProtection="0"/>
    <xf numFmtId="263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264" fontId="9" fillId="0" borderId="0" applyFont="0" applyFill="0" applyBorder="0" applyAlignment="0" applyProtection="0"/>
    <xf numFmtId="264" fontId="9" fillId="0" borderId="0" applyFont="0" applyFill="0" applyBorder="0" applyAlignment="0" applyProtection="0"/>
    <xf numFmtId="264" fontId="9" fillId="0" borderId="0" applyFont="0" applyFill="0" applyBorder="0" applyAlignment="0" applyProtection="0"/>
    <xf numFmtId="264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264" fontId="9" fillId="0" borderId="0" applyFont="0" applyFill="0" applyBorder="0" applyAlignment="0" applyProtection="0"/>
    <xf numFmtId="264" fontId="9" fillId="0" borderId="0" applyFont="0" applyFill="0" applyBorder="0" applyAlignment="0" applyProtection="0"/>
    <xf numFmtId="267" fontId="9" fillId="0" borderId="0" applyFont="0" applyFill="0" applyBorder="0" applyAlignment="0" applyProtection="0"/>
    <xf numFmtId="267" fontId="9" fillId="0" borderId="0" applyFont="0" applyFill="0" applyBorder="0" applyAlignment="0" applyProtection="0"/>
    <xf numFmtId="268" fontId="9" fillId="0" borderId="0" applyFont="0" applyFill="0" applyBorder="0" applyAlignment="0" applyProtection="0"/>
    <xf numFmtId="269" fontId="9" fillId="0" borderId="0" applyFont="0" applyFill="0" applyBorder="0" applyAlignment="0" applyProtection="0"/>
    <xf numFmtId="269" fontId="9" fillId="0" borderId="0" applyFont="0" applyFill="0" applyBorder="0" applyAlignment="0" applyProtection="0"/>
    <xf numFmtId="269" fontId="9" fillId="0" borderId="0" applyFont="0" applyFill="0" applyBorder="0" applyAlignment="0" applyProtection="0"/>
    <xf numFmtId="269" fontId="9" fillId="0" borderId="0" applyFont="0" applyFill="0" applyBorder="0" applyAlignment="0" applyProtection="0"/>
    <xf numFmtId="269" fontId="9" fillId="0" borderId="0" applyFont="0" applyFill="0" applyBorder="0" applyAlignment="0" applyProtection="0"/>
    <xf numFmtId="269" fontId="9" fillId="0" borderId="0" applyFont="0" applyFill="0" applyBorder="0" applyAlignment="0" applyProtection="0"/>
    <xf numFmtId="267" fontId="9" fillId="0" borderId="0" applyFont="0" applyFill="0" applyBorder="0" applyAlignment="0" applyProtection="0"/>
    <xf numFmtId="269" fontId="9" fillId="0" borderId="0" applyFont="0" applyFill="0" applyBorder="0" applyAlignment="0" applyProtection="0"/>
    <xf numFmtId="269" fontId="9" fillId="0" borderId="0" applyFont="0" applyFill="0" applyBorder="0" applyAlignment="0" applyProtection="0"/>
    <xf numFmtId="269" fontId="9" fillId="0" borderId="0" applyFont="0" applyFill="0" applyBorder="0" applyAlignment="0" applyProtection="0"/>
    <xf numFmtId="269" fontId="9" fillId="0" borderId="0" applyFont="0" applyFill="0" applyBorder="0" applyAlignment="0" applyProtection="0"/>
    <xf numFmtId="269" fontId="9" fillId="0" borderId="0" applyFont="0" applyFill="0" applyBorder="0" applyAlignment="0" applyProtection="0"/>
    <xf numFmtId="26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90" fontId="17" fillId="0" borderId="0" applyFont="0" applyFill="0" applyBorder="0" applyAlignment="0" applyProtection="0"/>
    <xf numFmtId="261" fontId="9" fillId="0" borderId="0" applyFont="0" applyFill="0" applyBorder="0" applyAlignment="0" applyProtection="0"/>
    <xf numFmtId="261" fontId="9" fillId="0" borderId="0" applyFont="0" applyFill="0" applyBorder="0" applyAlignment="0" applyProtection="0"/>
    <xf numFmtId="261" fontId="9" fillId="0" borderId="0" applyFont="0" applyFill="0" applyBorder="0" applyAlignment="0" applyProtection="0"/>
    <xf numFmtId="261" fontId="9" fillId="0" borderId="0" applyFont="0" applyFill="0" applyBorder="0" applyAlignment="0" applyProtection="0"/>
    <xf numFmtId="190" fontId="9" fillId="0" borderId="0" applyFont="0" applyFill="0" applyBorder="0" applyAlignment="0" applyProtection="0"/>
    <xf numFmtId="190" fontId="9" fillId="0" borderId="0" applyFont="0" applyFill="0" applyBorder="0" applyAlignment="0" applyProtection="0"/>
    <xf numFmtId="261" fontId="9" fillId="0" borderId="0" applyFont="0" applyFill="0" applyBorder="0" applyAlignment="0" applyProtection="0"/>
    <xf numFmtId="261" fontId="9" fillId="0" borderId="0" applyFont="0" applyFill="0" applyBorder="0" applyAlignment="0" applyProtection="0"/>
    <xf numFmtId="190" fontId="17" fillId="0" borderId="0" applyFont="0" applyFill="0" applyBorder="0" applyAlignment="0" applyProtection="0"/>
    <xf numFmtId="261" fontId="9" fillId="0" borderId="0" applyFont="0" applyFill="0" applyBorder="0" applyAlignment="0" applyProtection="0"/>
    <xf numFmtId="261" fontId="9" fillId="0" borderId="0" applyFont="0" applyFill="0" applyBorder="0" applyAlignment="0" applyProtection="0"/>
    <xf numFmtId="193" fontId="9" fillId="0" borderId="0" applyFont="0" applyFill="0" applyBorder="0" applyAlignment="0" applyProtection="0"/>
    <xf numFmtId="193" fontId="9" fillId="0" borderId="0" applyFont="0" applyFill="0" applyBorder="0" applyAlignment="0" applyProtection="0"/>
    <xf numFmtId="270" fontId="9" fillId="0" borderId="0" applyFont="0" applyFill="0" applyBorder="0" applyAlignment="0" applyProtection="0"/>
    <xf numFmtId="270" fontId="9" fillId="0" borderId="0" applyFont="0" applyFill="0" applyBorder="0" applyAlignment="0" applyProtection="0"/>
    <xf numFmtId="270" fontId="9" fillId="0" borderId="0" applyFont="0" applyFill="0" applyBorder="0" applyAlignment="0" applyProtection="0"/>
    <xf numFmtId="270" fontId="9" fillId="0" borderId="0" applyFont="0" applyFill="0" applyBorder="0" applyAlignment="0" applyProtection="0"/>
    <xf numFmtId="191" fontId="9" fillId="0" borderId="0" applyFont="0" applyFill="0" applyBorder="0" applyAlignment="0" applyProtection="0"/>
    <xf numFmtId="19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3" fontId="9" fillId="0" borderId="0" applyFont="0" applyFill="0" applyBorder="0" applyAlignment="0" applyProtection="0"/>
    <xf numFmtId="173" fontId="9" fillId="0" borderId="0" applyFont="0" applyFill="0" applyBorder="0" applyAlignment="0" applyProtection="0"/>
    <xf numFmtId="191" fontId="17" fillId="0" borderId="0" applyFont="0" applyFill="0" applyBorder="0" applyAlignment="0" applyProtection="0"/>
    <xf numFmtId="270" fontId="9" fillId="0" borderId="0" applyFont="0" applyFill="0" applyBorder="0" applyAlignment="0" applyProtection="0"/>
    <xf numFmtId="270" fontId="9" fillId="0" borderId="0" applyFont="0" applyFill="0" applyBorder="0" applyAlignment="0" applyProtection="0"/>
    <xf numFmtId="270" fontId="9" fillId="0" borderId="0" applyFont="0" applyFill="0" applyBorder="0" applyAlignment="0" applyProtection="0"/>
    <xf numFmtId="270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270" fontId="9" fillId="0" borderId="0" applyFont="0" applyFill="0" applyBorder="0" applyAlignment="0" applyProtection="0"/>
    <xf numFmtId="270" fontId="9" fillId="0" borderId="0" applyFont="0" applyFill="0" applyBorder="0" applyAlignment="0" applyProtection="0"/>
    <xf numFmtId="191" fontId="17" fillId="0" borderId="0" applyFont="0" applyFill="0" applyBorder="0" applyAlignment="0" applyProtection="0"/>
    <xf numFmtId="271" fontId="9" fillId="0" borderId="0" applyFont="0" applyFill="0" applyBorder="0" applyAlignment="0" applyProtection="0"/>
    <xf numFmtId="271" fontId="9" fillId="0" borderId="0" applyFont="0" applyFill="0" applyBorder="0" applyAlignment="0" applyProtection="0"/>
    <xf numFmtId="0" fontId="21" fillId="0" borderId="0"/>
    <xf numFmtId="0" fontId="25" fillId="0" borderId="0"/>
    <xf numFmtId="0" fontId="21" fillId="0" borderId="0"/>
    <xf numFmtId="0" fontId="21" fillId="0" borderId="0"/>
    <xf numFmtId="0" fontId="21" fillId="0" borderId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21" fillId="0" borderId="0"/>
    <xf numFmtId="0" fontId="25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5" fillId="0" borderId="0"/>
    <xf numFmtId="0" fontId="21" fillId="0" borderId="0"/>
    <xf numFmtId="0" fontId="21" fillId="0" borderId="0"/>
    <xf numFmtId="0" fontId="34" fillId="0" borderId="0" applyNumberFormat="0" applyFill="0" applyBorder="0" applyProtection="0">
      <alignment vertical="top"/>
    </xf>
    <xf numFmtId="0" fontId="34" fillId="0" borderId="0" applyNumberFormat="0" applyFill="0" applyBorder="0" applyProtection="0">
      <alignment vertical="top"/>
    </xf>
    <xf numFmtId="0" fontId="34" fillId="0" borderId="0" applyNumberFormat="0" applyFill="0" applyBorder="0" applyProtection="0">
      <alignment vertical="top"/>
    </xf>
    <xf numFmtId="179" fontId="35" fillId="0" borderId="0" applyNumberFormat="0" applyFill="0" applyBorder="0" applyProtection="0">
      <alignment vertical="top"/>
    </xf>
    <xf numFmtId="0" fontId="35" fillId="0" borderId="0" applyNumberFormat="0" applyFill="0" applyBorder="0" applyProtection="0">
      <alignment vertical="top"/>
    </xf>
    <xf numFmtId="179" fontId="35" fillId="0" borderId="0" applyNumberFormat="0" applyFill="0" applyBorder="0" applyProtection="0">
      <alignment vertical="top"/>
    </xf>
    <xf numFmtId="0" fontId="35" fillId="0" borderId="0" applyNumberFormat="0" applyFill="0" applyBorder="0" applyProtection="0">
      <alignment vertical="top"/>
    </xf>
    <xf numFmtId="0" fontId="34" fillId="0" borderId="0" applyNumberFormat="0" applyFill="0" applyBorder="0" applyProtection="0">
      <alignment vertical="top"/>
    </xf>
    <xf numFmtId="0" fontId="34" fillId="0" borderId="0" applyNumberFormat="0" applyFill="0" applyBorder="0" applyProtection="0">
      <alignment vertical="top"/>
    </xf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34" fillId="0" borderId="0" applyNumberFormat="0" applyFill="0" applyBorder="0" applyProtection="0">
      <alignment vertical="top"/>
    </xf>
    <xf numFmtId="0" fontId="34" fillId="0" borderId="0" applyNumberFormat="0" applyFill="0" applyBorder="0" applyProtection="0">
      <alignment vertical="top"/>
    </xf>
    <xf numFmtId="0" fontId="34" fillId="0" borderId="0" applyNumberFormat="0" applyFill="0" applyBorder="0" applyProtection="0">
      <alignment vertical="top"/>
    </xf>
    <xf numFmtId="0" fontId="34" fillId="0" borderId="0" applyNumberFormat="0" applyFill="0" applyBorder="0" applyProtection="0">
      <alignment vertical="top"/>
    </xf>
    <xf numFmtId="0" fontId="34" fillId="0" borderId="0" applyNumberFormat="0" applyFill="0" applyBorder="0" applyProtection="0">
      <alignment vertical="top"/>
    </xf>
    <xf numFmtId="0" fontId="35" fillId="0" borderId="0" applyNumberFormat="0" applyFill="0" applyBorder="0" applyProtection="0">
      <alignment vertical="top"/>
    </xf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Protection="0">
      <alignment vertical="top"/>
    </xf>
    <xf numFmtId="0" fontId="34" fillId="0" borderId="0" applyNumberFormat="0" applyFill="0" applyBorder="0" applyProtection="0">
      <alignment vertical="top"/>
    </xf>
    <xf numFmtId="0" fontId="34" fillId="0" borderId="0" applyNumberFormat="0" applyFill="0" applyBorder="0" applyProtection="0">
      <alignment vertical="top"/>
    </xf>
    <xf numFmtId="0" fontId="34" fillId="0" borderId="0" applyNumberFormat="0" applyFill="0" applyBorder="0" applyProtection="0">
      <alignment vertical="top"/>
    </xf>
    <xf numFmtId="0" fontId="35" fillId="0" borderId="0" applyNumberFormat="0" applyFill="0" applyBorder="0" applyAlignment="0" applyProtection="0">
      <alignment vertical="top"/>
    </xf>
    <xf numFmtId="0" fontId="34" fillId="0" borderId="0" applyNumberFormat="0" applyFill="0" applyBorder="0" applyProtection="0">
      <alignment vertical="top"/>
    </xf>
    <xf numFmtId="0" fontId="34" fillId="0" borderId="0" applyNumberFormat="0" applyFill="0" applyBorder="0" applyProtection="0">
      <alignment vertical="top"/>
    </xf>
    <xf numFmtId="0" fontId="34" fillId="0" borderId="0" applyNumberFormat="0" applyFill="0" applyBorder="0" applyProtection="0">
      <alignment vertical="top"/>
    </xf>
    <xf numFmtId="0" fontId="35" fillId="0" borderId="0" applyNumberFormat="0" applyFill="0" applyBorder="0" applyAlignment="0" applyProtection="0">
      <alignment vertical="top"/>
    </xf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25" fillId="0" borderId="0"/>
    <xf numFmtId="0" fontId="36" fillId="0" borderId="13" applyNumberFormat="0" applyFill="0" applyAlignment="0" applyProtection="0"/>
    <xf numFmtId="0" fontId="36" fillId="0" borderId="13" applyNumberFormat="0" applyFill="0" applyAlignment="0" applyProtection="0"/>
    <xf numFmtId="0" fontId="37" fillId="0" borderId="0" applyNumberFormat="0" applyFill="0" applyBorder="0" applyAlignment="0" applyProtection="0"/>
    <xf numFmtId="0" fontId="18" fillId="8" borderId="0" applyNumberFormat="0" applyBorder="0" applyAlignment="0" applyProtection="0"/>
    <xf numFmtId="0" fontId="36" fillId="0" borderId="13" applyNumberFormat="0" applyFill="0" applyAlignment="0" applyProtection="0"/>
    <xf numFmtId="0" fontId="36" fillId="0" borderId="13" applyNumberFormat="0" applyFill="0" applyAlignment="0" applyProtection="0"/>
    <xf numFmtId="0" fontId="36" fillId="0" borderId="13" applyNumberFormat="0" applyFill="0" applyAlignment="0" applyProtection="0"/>
    <xf numFmtId="0" fontId="36" fillId="0" borderId="13" applyNumberFormat="0" applyFill="0" applyAlignment="0" applyProtection="0"/>
    <xf numFmtId="0" fontId="36" fillId="0" borderId="13" applyNumberFormat="0" applyFill="0" applyAlignment="0" applyProtection="0"/>
    <xf numFmtId="0" fontId="36" fillId="0" borderId="13" applyNumberFormat="0" applyFill="0" applyAlignment="0" applyProtection="0"/>
    <xf numFmtId="0" fontId="36" fillId="0" borderId="13" applyNumberFormat="0" applyFill="0" applyAlignment="0" applyProtection="0"/>
    <xf numFmtId="0" fontId="36" fillId="0" borderId="13" applyNumberFormat="0" applyFill="0" applyAlignment="0" applyProtection="0"/>
    <xf numFmtId="0" fontId="36" fillId="0" borderId="13" applyNumberFormat="0" applyFill="0" applyAlignment="0" applyProtection="0"/>
    <xf numFmtId="0" fontId="36" fillId="0" borderId="13" applyNumberFormat="0" applyFill="0" applyAlignment="0" applyProtection="0"/>
    <xf numFmtId="179" fontId="18" fillId="0" borderId="13" applyNumberFormat="0" applyFill="0" applyAlignment="0" applyProtection="0"/>
    <xf numFmtId="179" fontId="18" fillId="0" borderId="13" applyNumberFormat="0" applyFill="0" applyAlignment="0" applyProtection="0"/>
    <xf numFmtId="179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179" fontId="18" fillId="0" borderId="13" applyNumberFormat="0" applyFill="0" applyAlignment="0" applyProtection="0"/>
    <xf numFmtId="179" fontId="18" fillId="0" borderId="13" applyNumberFormat="0" applyFill="0" applyAlignment="0" applyProtection="0"/>
    <xf numFmtId="179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36" fillId="0" borderId="13" applyNumberFormat="0" applyFill="0" applyAlignment="0" applyProtection="0"/>
    <xf numFmtId="0" fontId="36" fillId="0" borderId="13" applyNumberFormat="0" applyFill="0" applyAlignment="0" applyProtection="0"/>
    <xf numFmtId="0" fontId="36" fillId="0" borderId="13" applyNumberFormat="0" applyFill="0" applyAlignment="0" applyProtection="0"/>
    <xf numFmtId="0" fontId="36" fillId="0" borderId="13" applyNumberFormat="0" applyFill="0" applyAlignment="0" applyProtection="0"/>
    <xf numFmtId="0" fontId="36" fillId="0" borderId="13" applyNumberFormat="0" applyFill="0" applyAlignment="0" applyProtection="0"/>
    <xf numFmtId="0" fontId="36" fillId="0" borderId="13" applyNumberFormat="0" applyFill="0" applyAlignment="0" applyProtection="0"/>
    <xf numFmtId="0" fontId="36" fillId="0" borderId="13" applyNumberFormat="0" applyFill="0" applyAlignment="0" applyProtection="0"/>
    <xf numFmtId="0" fontId="36" fillId="0" borderId="13" applyNumberFormat="0" applyFill="0" applyAlignment="0" applyProtection="0"/>
    <xf numFmtId="0" fontId="36" fillId="0" borderId="13" applyNumberFormat="0" applyFill="0" applyAlignment="0" applyProtection="0"/>
    <xf numFmtId="0" fontId="36" fillId="0" borderId="13" applyNumberFormat="0" applyFill="0" applyAlignment="0" applyProtection="0"/>
    <xf numFmtId="0" fontId="18" fillId="0" borderId="14" applyNumberFormat="0" applyFill="0" applyAlignment="0" applyProtection="0"/>
    <xf numFmtId="0" fontId="18" fillId="0" borderId="14" applyNumberFormat="0" applyFill="0" applyAlignment="0" applyProtection="0"/>
    <xf numFmtId="0" fontId="18" fillId="0" borderId="14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36" fillId="0" borderId="13" applyNumberFormat="0" applyFill="0" applyAlignment="0" applyProtection="0"/>
    <xf numFmtId="0" fontId="36" fillId="0" borderId="13" applyNumberFormat="0" applyFill="0" applyAlignment="0" applyProtection="0"/>
    <xf numFmtId="0" fontId="36" fillId="0" borderId="13" applyNumberFormat="0" applyFill="0" applyAlignment="0" applyProtection="0"/>
    <xf numFmtId="0" fontId="18" fillId="0" borderId="0" applyNumberFormat="0" applyFill="0" applyBorder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270" fontId="38" fillId="0" borderId="0" applyFill="0" applyBorder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4" applyNumberFormat="0" applyFill="0" applyAlignment="0" applyProtection="0"/>
    <xf numFmtId="0" fontId="18" fillId="0" borderId="14" applyNumberFormat="0" applyFill="0" applyAlignment="0" applyProtection="0"/>
    <xf numFmtId="0" fontId="18" fillId="0" borderId="14" applyNumberFormat="0" applyFill="0" applyAlignment="0" applyProtection="0"/>
    <xf numFmtId="0" fontId="36" fillId="0" borderId="13" applyNumberFormat="0" applyFill="0" applyAlignment="0" applyProtection="0"/>
    <xf numFmtId="0" fontId="36" fillId="0" borderId="13" applyNumberFormat="0" applyFill="0" applyAlignment="0" applyProtection="0"/>
    <xf numFmtId="0" fontId="36" fillId="0" borderId="13" applyNumberFormat="0" applyFill="0" applyAlignment="0" applyProtection="0"/>
    <xf numFmtId="214" fontId="18" fillId="0" borderId="14" applyNumberFormat="0" applyFill="0" applyAlignment="0" applyProtection="0"/>
    <xf numFmtId="214" fontId="18" fillId="0" borderId="14" applyNumberFormat="0" applyFill="0" applyAlignment="0" applyProtection="0"/>
    <xf numFmtId="214" fontId="18" fillId="0" borderId="14" applyNumberFormat="0" applyFill="0" applyAlignment="0" applyProtection="0"/>
    <xf numFmtId="214" fontId="18" fillId="0" borderId="14" applyNumberFormat="0" applyFill="0" applyAlignment="0" applyProtection="0"/>
    <xf numFmtId="214" fontId="18" fillId="0" borderId="14" applyNumberFormat="0" applyFill="0" applyAlignment="0" applyProtection="0"/>
    <xf numFmtId="214" fontId="18" fillId="0" borderId="14" applyNumberFormat="0" applyFill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36" fillId="0" borderId="13" applyNumberFormat="0" applyFill="0" applyAlignment="0" applyProtection="0"/>
    <xf numFmtId="0" fontId="36" fillId="0" borderId="13" applyNumberFormat="0" applyFill="0" applyAlignment="0" applyProtection="0"/>
    <xf numFmtId="0" fontId="36" fillId="0" borderId="13" applyNumberFormat="0" applyFill="0" applyAlignment="0" applyProtection="0"/>
    <xf numFmtId="0" fontId="36" fillId="0" borderId="13" applyNumberFormat="0" applyFill="0" applyAlignment="0" applyProtection="0"/>
    <xf numFmtId="0" fontId="36" fillId="0" borderId="13" applyNumberFormat="0" applyFill="0" applyAlignment="0" applyProtection="0"/>
    <xf numFmtId="0" fontId="36" fillId="0" borderId="13" applyNumberFormat="0" applyFill="0" applyAlignment="0" applyProtection="0"/>
    <xf numFmtId="0" fontId="36" fillId="0" borderId="13" applyNumberFormat="0" applyFill="0" applyAlignment="0" applyProtection="0"/>
    <xf numFmtId="0" fontId="36" fillId="0" borderId="13" applyNumberFormat="0" applyFill="0" applyAlignment="0" applyProtection="0"/>
    <xf numFmtId="0" fontId="36" fillId="0" borderId="13" applyNumberFormat="0" applyFill="0" applyAlignment="0" applyProtection="0"/>
    <xf numFmtId="0" fontId="36" fillId="0" borderId="13" applyNumberFormat="0" applyFill="0" applyAlignment="0" applyProtection="0"/>
    <xf numFmtId="0" fontId="36" fillId="0" borderId="13" applyNumberFormat="0" applyFill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36" fillId="0" borderId="13" applyNumberFormat="0" applyFill="0" applyAlignment="0" applyProtection="0"/>
    <xf numFmtId="0" fontId="39" fillId="0" borderId="12" applyNumberFormat="0" applyFill="0" applyProtection="0">
      <alignment horizontal="center"/>
    </xf>
    <xf numFmtId="0" fontId="39" fillId="0" borderId="12" applyNumberFormat="0" applyFill="0" applyProtection="0">
      <alignment horizontal="center"/>
    </xf>
    <xf numFmtId="0" fontId="39" fillId="0" borderId="12" applyNumberFormat="0" applyFill="0" applyProtection="0">
      <alignment horizontal="center"/>
    </xf>
    <xf numFmtId="0" fontId="39" fillId="0" borderId="12" applyNumberFormat="0" applyFill="0" applyProtection="0">
      <alignment horizontal="center"/>
    </xf>
    <xf numFmtId="0" fontId="39" fillId="0" borderId="12" applyNumberFormat="0" applyFill="0" applyProtection="0">
      <alignment horizontal="center"/>
    </xf>
    <xf numFmtId="0" fontId="39" fillId="0" borderId="12" applyNumberFormat="0" applyFill="0" applyProtection="0">
      <alignment horizontal="center"/>
    </xf>
    <xf numFmtId="0" fontId="39" fillId="0" borderId="12" applyNumberFormat="0" applyFill="0" applyProtection="0">
      <alignment horizontal="center"/>
    </xf>
    <xf numFmtId="179" fontId="40" fillId="0" borderId="12" applyNumberFormat="0" applyFill="0" applyProtection="0">
      <alignment horizontal="center"/>
    </xf>
    <xf numFmtId="179" fontId="40" fillId="0" borderId="12" applyNumberFormat="0" applyFill="0" applyProtection="0">
      <alignment horizontal="center"/>
    </xf>
    <xf numFmtId="179" fontId="40" fillId="0" borderId="12" applyNumberFormat="0" applyFill="0" applyProtection="0">
      <alignment horizontal="center"/>
    </xf>
    <xf numFmtId="0" fontId="40" fillId="0" borderId="12" applyNumberFormat="0" applyFill="0" applyProtection="0">
      <alignment horizontal="center"/>
    </xf>
    <xf numFmtId="0" fontId="40" fillId="0" borderId="12" applyNumberFormat="0" applyFill="0" applyProtection="0">
      <alignment horizontal="center"/>
    </xf>
    <xf numFmtId="0" fontId="40" fillId="0" borderId="12" applyNumberFormat="0" applyFill="0" applyProtection="0">
      <alignment horizontal="center"/>
    </xf>
    <xf numFmtId="179" fontId="40" fillId="0" borderId="12" applyNumberFormat="0" applyFill="0" applyProtection="0">
      <alignment horizontal="center"/>
    </xf>
    <xf numFmtId="179" fontId="40" fillId="0" borderId="12" applyNumberFormat="0" applyFill="0" applyProtection="0">
      <alignment horizontal="center"/>
    </xf>
    <xf numFmtId="179" fontId="40" fillId="0" borderId="12" applyNumberFormat="0" applyFill="0" applyProtection="0">
      <alignment horizontal="center"/>
    </xf>
    <xf numFmtId="0" fontId="40" fillId="0" borderId="12" applyNumberFormat="0" applyFill="0" applyProtection="0">
      <alignment horizontal="center"/>
    </xf>
    <xf numFmtId="0" fontId="40" fillId="0" borderId="12" applyNumberFormat="0" applyFill="0" applyProtection="0">
      <alignment horizontal="center"/>
    </xf>
    <xf numFmtId="0" fontId="40" fillId="0" borderId="12" applyNumberFormat="0" applyFill="0" applyProtection="0">
      <alignment horizontal="center"/>
    </xf>
    <xf numFmtId="0" fontId="39" fillId="0" borderId="12" applyNumberFormat="0" applyFill="0" applyProtection="0">
      <alignment horizontal="center"/>
    </xf>
    <xf numFmtId="0" fontId="39" fillId="0" borderId="12" applyNumberFormat="0" applyFill="0" applyProtection="0">
      <alignment horizontal="center"/>
    </xf>
    <xf numFmtId="0" fontId="39" fillId="0" borderId="12" applyNumberFormat="0" applyFill="0" applyProtection="0">
      <alignment horizontal="center"/>
    </xf>
    <xf numFmtId="0" fontId="39" fillId="0" borderId="12" applyNumberFormat="0" applyFill="0" applyProtection="0">
      <alignment horizontal="center"/>
    </xf>
    <xf numFmtId="0" fontId="39" fillId="0" borderId="12" applyNumberFormat="0" applyFill="0" applyProtection="0">
      <alignment horizontal="center"/>
    </xf>
    <xf numFmtId="0" fontId="39" fillId="0" borderId="12" applyNumberFormat="0" applyFill="0" applyProtection="0">
      <alignment horizontal="center"/>
    </xf>
    <xf numFmtId="0" fontId="9" fillId="0" borderId="12" applyNumberFormat="0" applyFill="0" applyProtection="0">
      <alignment horizontal="center"/>
    </xf>
    <xf numFmtId="0" fontId="9" fillId="0" borderId="12" applyNumberFormat="0" applyFill="0" applyProtection="0">
      <alignment horizontal="center"/>
    </xf>
    <xf numFmtId="0" fontId="9" fillId="0" borderId="12" applyNumberFormat="0" applyFill="0" applyProtection="0">
      <alignment horizontal="center"/>
    </xf>
    <xf numFmtId="0" fontId="9" fillId="0" borderId="12" applyNumberFormat="0" applyFill="0" applyProtection="0">
      <alignment horizontal="center"/>
    </xf>
    <xf numFmtId="0" fontId="9" fillId="0" borderId="12" applyNumberFormat="0" applyFill="0" applyProtection="0">
      <alignment horizontal="center"/>
    </xf>
    <xf numFmtId="0" fontId="9" fillId="0" borderId="12" applyNumberFormat="0" applyFill="0" applyProtection="0">
      <alignment horizontal="center"/>
    </xf>
    <xf numFmtId="0" fontId="9" fillId="0" borderId="12" applyNumberFormat="0" applyFill="0" applyProtection="0">
      <alignment horizontal="center"/>
    </xf>
    <xf numFmtId="0" fontId="9" fillId="0" borderId="12" applyNumberFormat="0" applyFill="0" applyProtection="0">
      <alignment horizontal="center"/>
    </xf>
    <xf numFmtId="0" fontId="9" fillId="0" borderId="12" applyNumberFormat="0" applyFill="0" applyProtection="0">
      <alignment horizontal="center"/>
    </xf>
    <xf numFmtId="0" fontId="9" fillId="0" borderId="12" applyNumberFormat="0" applyFill="0" applyProtection="0">
      <alignment horizontal="center"/>
    </xf>
    <xf numFmtId="0" fontId="9" fillId="0" borderId="12" applyNumberFormat="0" applyFill="0" applyProtection="0">
      <alignment horizontal="center"/>
    </xf>
    <xf numFmtId="0" fontId="9" fillId="0" borderId="12" applyNumberFormat="0" applyFill="0" applyProtection="0">
      <alignment horizontal="center"/>
    </xf>
    <xf numFmtId="0" fontId="9" fillId="0" borderId="12" applyNumberFormat="0" applyFill="0" applyProtection="0">
      <alignment horizontal="center"/>
    </xf>
    <xf numFmtId="0" fontId="9" fillId="0" borderId="12" applyNumberFormat="0" applyFill="0" applyProtection="0">
      <alignment horizontal="center"/>
    </xf>
    <xf numFmtId="0" fontId="9" fillId="0" borderId="12" applyNumberFormat="0" applyFill="0" applyProtection="0">
      <alignment horizontal="center"/>
    </xf>
    <xf numFmtId="0" fontId="9" fillId="0" borderId="12" applyNumberFormat="0" applyFill="0" applyProtection="0">
      <alignment horizontal="center"/>
    </xf>
    <xf numFmtId="0" fontId="9" fillId="0" borderId="12" applyNumberFormat="0" applyFill="0" applyProtection="0">
      <alignment horizontal="center"/>
    </xf>
    <xf numFmtId="0" fontId="9" fillId="0" borderId="12" applyNumberFormat="0" applyFill="0" applyProtection="0">
      <alignment horizontal="center"/>
    </xf>
    <xf numFmtId="0" fontId="9" fillId="0" borderId="12" applyNumberFormat="0" applyFill="0" applyProtection="0">
      <alignment horizontal="center"/>
    </xf>
    <xf numFmtId="0" fontId="9" fillId="0" borderId="12" applyNumberFormat="0" applyFill="0" applyProtection="0">
      <alignment horizontal="center"/>
    </xf>
    <xf numFmtId="0" fontId="9" fillId="0" borderId="12" applyNumberFormat="0" applyFill="0" applyProtection="0">
      <alignment horizontal="center"/>
    </xf>
    <xf numFmtId="0" fontId="39" fillId="0" borderId="12" applyNumberFormat="0" applyFill="0" applyProtection="0">
      <alignment horizontal="center"/>
    </xf>
    <xf numFmtId="0" fontId="39" fillId="0" borderId="12" applyNumberFormat="0" applyFill="0" applyProtection="0">
      <alignment horizontal="center"/>
    </xf>
    <xf numFmtId="0" fontId="39" fillId="0" borderId="12" applyNumberFormat="0" applyFill="0" applyProtection="0">
      <alignment horizontal="center"/>
    </xf>
    <xf numFmtId="0" fontId="40" fillId="0" borderId="12" applyNumberFormat="0" applyFill="0" applyProtection="0">
      <alignment horizontal="center"/>
    </xf>
    <xf numFmtId="0" fontId="40" fillId="0" borderId="12" applyNumberFormat="0" applyFill="0" applyProtection="0">
      <alignment horizontal="center"/>
    </xf>
    <xf numFmtId="0" fontId="40" fillId="0" borderId="12" applyNumberFormat="0" applyFill="0" applyProtection="0">
      <alignment horizontal="center"/>
    </xf>
    <xf numFmtId="0" fontId="9" fillId="0" borderId="12" applyNumberFormat="0" applyFill="0" applyProtection="0">
      <alignment horizontal="center"/>
    </xf>
    <xf numFmtId="0" fontId="9" fillId="0" borderId="12" applyNumberFormat="0" applyFill="0" applyProtection="0">
      <alignment horizontal="center"/>
    </xf>
    <xf numFmtId="0" fontId="9" fillId="0" borderId="12" applyNumberFormat="0" applyFill="0" applyProtection="0">
      <alignment horizontal="center"/>
    </xf>
    <xf numFmtId="0" fontId="9" fillId="0" borderId="12" applyNumberFormat="0" applyFill="0" applyProtection="0">
      <alignment horizontal="center"/>
    </xf>
    <xf numFmtId="0" fontId="9" fillId="0" borderId="12" applyNumberFormat="0" applyFill="0" applyProtection="0">
      <alignment horizontal="center"/>
    </xf>
    <xf numFmtId="0" fontId="9" fillId="0" borderId="12" applyNumberFormat="0" applyFill="0" applyProtection="0">
      <alignment horizontal="center"/>
    </xf>
    <xf numFmtId="0" fontId="9" fillId="0" borderId="12" applyNumberFormat="0" applyFill="0" applyProtection="0">
      <alignment horizontal="center"/>
    </xf>
    <xf numFmtId="0" fontId="9" fillId="0" borderId="12" applyNumberFormat="0" applyFill="0" applyProtection="0">
      <alignment horizontal="center"/>
    </xf>
    <xf numFmtId="0" fontId="9" fillId="0" borderId="12" applyNumberFormat="0" applyFill="0" applyProtection="0">
      <alignment horizontal="center"/>
    </xf>
    <xf numFmtId="0" fontId="9" fillId="0" borderId="12" applyNumberFormat="0" applyFill="0" applyProtection="0">
      <alignment horizontal="center"/>
    </xf>
    <xf numFmtId="0" fontId="9" fillId="0" borderId="12" applyNumberFormat="0" applyFill="0" applyProtection="0">
      <alignment horizontal="center"/>
    </xf>
    <xf numFmtId="0" fontId="9" fillId="0" borderId="12" applyNumberFormat="0" applyFill="0" applyProtection="0">
      <alignment horizontal="center"/>
    </xf>
    <xf numFmtId="0" fontId="9" fillId="0" borderId="12" applyNumberFormat="0" applyFill="0" applyProtection="0">
      <alignment horizontal="center"/>
    </xf>
    <xf numFmtId="0" fontId="9" fillId="0" borderId="12" applyNumberFormat="0" applyFill="0" applyProtection="0">
      <alignment horizontal="center"/>
    </xf>
    <xf numFmtId="0" fontId="9" fillId="0" borderId="12" applyNumberFormat="0" applyFill="0" applyProtection="0">
      <alignment horizontal="center"/>
    </xf>
    <xf numFmtId="0" fontId="9" fillId="0" borderId="12" applyNumberFormat="0" applyFill="0" applyProtection="0">
      <alignment horizontal="center"/>
    </xf>
    <xf numFmtId="0" fontId="9" fillId="0" borderId="12" applyNumberFormat="0" applyFill="0" applyProtection="0">
      <alignment horizontal="center"/>
    </xf>
    <xf numFmtId="0" fontId="9" fillId="0" borderId="12" applyNumberFormat="0" applyFill="0" applyProtection="0">
      <alignment horizontal="center"/>
    </xf>
    <xf numFmtId="0" fontId="9" fillId="0" borderId="12" applyNumberFormat="0" applyFill="0" applyProtection="0">
      <alignment horizontal="center"/>
    </xf>
    <xf numFmtId="0" fontId="9" fillId="0" borderId="12" applyNumberFormat="0" applyFill="0" applyProtection="0">
      <alignment horizontal="center"/>
    </xf>
    <xf numFmtId="0" fontId="9" fillId="0" borderId="12" applyNumberFormat="0" applyFill="0" applyProtection="0">
      <alignment horizontal="center"/>
    </xf>
    <xf numFmtId="0" fontId="9" fillId="0" borderId="12" applyNumberFormat="0" applyFill="0" applyProtection="0">
      <alignment horizontal="center"/>
    </xf>
    <xf numFmtId="0" fontId="9" fillId="0" borderId="12" applyNumberFormat="0" applyFill="0" applyProtection="0">
      <alignment horizontal="center"/>
    </xf>
    <xf numFmtId="0" fontId="9" fillId="0" borderId="12" applyNumberFormat="0" applyFill="0" applyProtection="0">
      <alignment horizontal="center"/>
    </xf>
    <xf numFmtId="0" fontId="9" fillId="0" borderId="12" applyNumberFormat="0" applyFill="0" applyProtection="0">
      <alignment horizontal="center"/>
    </xf>
    <xf numFmtId="0" fontId="9" fillId="0" borderId="12" applyNumberFormat="0" applyFill="0" applyProtection="0">
      <alignment horizontal="center"/>
    </xf>
    <xf numFmtId="0" fontId="9" fillId="0" borderId="12" applyNumberFormat="0" applyFill="0" applyProtection="0">
      <alignment horizontal="center"/>
    </xf>
    <xf numFmtId="0" fontId="9" fillId="0" borderId="12" applyNumberFormat="0" applyFill="0" applyProtection="0">
      <alignment horizontal="center"/>
    </xf>
    <xf numFmtId="0" fontId="9" fillId="0" borderId="12" applyNumberFormat="0" applyFill="0" applyProtection="0">
      <alignment horizontal="center"/>
    </xf>
    <xf numFmtId="0" fontId="9" fillId="0" borderId="12" applyNumberFormat="0" applyFill="0" applyProtection="0">
      <alignment horizontal="center"/>
    </xf>
    <xf numFmtId="0" fontId="9" fillId="0" borderId="12" applyNumberFormat="0" applyFill="0" applyProtection="0">
      <alignment horizontal="center"/>
    </xf>
    <xf numFmtId="0" fontId="9" fillId="0" borderId="12" applyNumberFormat="0" applyFill="0" applyProtection="0">
      <alignment horizontal="center"/>
    </xf>
    <xf numFmtId="0" fontId="9" fillId="0" borderId="12" applyNumberFormat="0" applyFill="0" applyProtection="0">
      <alignment horizontal="center"/>
    </xf>
    <xf numFmtId="0" fontId="9" fillId="0" borderId="12" applyNumberFormat="0" applyFill="0" applyProtection="0">
      <alignment horizontal="center"/>
    </xf>
    <xf numFmtId="0" fontId="9" fillId="0" borderId="12" applyNumberFormat="0" applyFill="0" applyProtection="0">
      <alignment horizontal="center"/>
    </xf>
    <xf numFmtId="0" fontId="9" fillId="0" borderId="12" applyNumberFormat="0" applyFill="0" applyProtection="0">
      <alignment horizontal="center"/>
    </xf>
    <xf numFmtId="0" fontId="9" fillId="0" borderId="12" applyNumberFormat="0" applyFill="0" applyProtection="0">
      <alignment horizontal="center"/>
    </xf>
    <xf numFmtId="0" fontId="9" fillId="0" borderId="12" applyNumberFormat="0" applyFill="0" applyProtection="0">
      <alignment horizontal="center"/>
    </xf>
    <xf numFmtId="0" fontId="9" fillId="0" borderId="12" applyNumberFormat="0" applyFill="0" applyProtection="0">
      <alignment horizontal="center"/>
    </xf>
    <xf numFmtId="0" fontId="9" fillId="0" borderId="12" applyNumberFormat="0" applyFill="0" applyProtection="0">
      <alignment horizontal="center"/>
    </xf>
    <xf numFmtId="0" fontId="9" fillId="0" borderId="12" applyNumberFormat="0" applyFill="0" applyProtection="0">
      <alignment horizontal="center"/>
    </xf>
    <xf numFmtId="0" fontId="9" fillId="0" borderId="12" applyNumberFormat="0" applyFill="0" applyProtection="0">
      <alignment horizontal="center"/>
    </xf>
    <xf numFmtId="0" fontId="9" fillId="0" borderId="12" applyNumberFormat="0" applyFill="0" applyProtection="0">
      <alignment horizontal="center"/>
    </xf>
    <xf numFmtId="0" fontId="9" fillId="0" borderId="12" applyNumberFormat="0" applyFill="0" applyProtection="0">
      <alignment horizontal="center"/>
    </xf>
    <xf numFmtId="0" fontId="9" fillId="0" borderId="12" applyNumberFormat="0" applyFill="0" applyProtection="0">
      <alignment horizontal="center"/>
    </xf>
    <xf numFmtId="0" fontId="9" fillId="0" borderId="12" applyNumberFormat="0" applyFill="0" applyProtection="0">
      <alignment horizontal="center"/>
    </xf>
    <xf numFmtId="0" fontId="9" fillId="0" borderId="12" applyNumberFormat="0" applyFill="0" applyProtection="0">
      <alignment horizontal="center"/>
    </xf>
    <xf numFmtId="0" fontId="9" fillId="0" borderId="12" applyNumberFormat="0" applyFill="0" applyProtection="0">
      <alignment horizontal="center"/>
    </xf>
    <xf numFmtId="0" fontId="9" fillId="0" borderId="12" applyNumberFormat="0" applyFill="0" applyProtection="0">
      <alignment horizontal="center"/>
    </xf>
    <xf numFmtId="0" fontId="9" fillId="0" borderId="12" applyNumberFormat="0" applyFill="0" applyProtection="0">
      <alignment horizontal="center"/>
    </xf>
    <xf numFmtId="0" fontId="9" fillId="0" borderId="12" applyNumberFormat="0" applyFill="0" applyProtection="0">
      <alignment horizontal="center"/>
    </xf>
    <xf numFmtId="0" fontId="9" fillId="0" borderId="12" applyNumberFormat="0" applyFill="0" applyProtection="0">
      <alignment horizontal="center"/>
    </xf>
    <xf numFmtId="0" fontId="9" fillId="0" borderId="12" applyNumberFormat="0" applyFill="0" applyProtection="0">
      <alignment horizontal="center"/>
    </xf>
    <xf numFmtId="0" fontId="9" fillId="0" borderId="12" applyNumberFormat="0" applyFill="0" applyProtection="0">
      <alignment horizontal="center"/>
    </xf>
    <xf numFmtId="0" fontId="9" fillId="0" borderId="12" applyNumberFormat="0" applyFill="0" applyProtection="0">
      <alignment horizontal="center"/>
    </xf>
    <xf numFmtId="0" fontId="9" fillId="0" borderId="12" applyNumberFormat="0" applyFill="0" applyProtection="0">
      <alignment horizontal="center"/>
    </xf>
    <xf numFmtId="0" fontId="9" fillId="0" borderId="12" applyNumberFormat="0" applyFill="0" applyProtection="0">
      <alignment horizontal="center"/>
    </xf>
    <xf numFmtId="0" fontId="9" fillId="0" borderId="12" applyNumberFormat="0" applyFill="0" applyProtection="0">
      <alignment horizontal="center"/>
    </xf>
    <xf numFmtId="0" fontId="9" fillId="0" borderId="12" applyNumberFormat="0" applyFill="0" applyProtection="0">
      <alignment horizontal="center"/>
    </xf>
    <xf numFmtId="0" fontId="9" fillId="0" borderId="12" applyNumberFormat="0" applyFill="0" applyProtection="0">
      <alignment horizontal="center"/>
    </xf>
    <xf numFmtId="0" fontId="9" fillId="0" borderId="12" applyNumberFormat="0" applyFill="0" applyProtection="0">
      <alignment horizontal="center"/>
    </xf>
    <xf numFmtId="0" fontId="9" fillId="0" borderId="12" applyNumberFormat="0" applyFill="0" applyProtection="0">
      <alignment horizontal="center"/>
    </xf>
    <xf numFmtId="0" fontId="9" fillId="0" borderId="12" applyNumberFormat="0" applyFill="0" applyProtection="0">
      <alignment horizontal="center"/>
    </xf>
    <xf numFmtId="0" fontId="39" fillId="0" borderId="12" applyNumberFormat="0" applyFill="0" applyProtection="0">
      <alignment horizontal="center"/>
    </xf>
    <xf numFmtId="0" fontId="39" fillId="0" borderId="12" applyNumberFormat="0" applyFill="0" applyProtection="0">
      <alignment horizontal="center"/>
    </xf>
    <xf numFmtId="0" fontId="39" fillId="0" borderId="12" applyNumberFormat="0" applyFill="0" applyProtection="0">
      <alignment horizontal="center"/>
    </xf>
    <xf numFmtId="0" fontId="39" fillId="0" borderId="12" applyNumberFormat="0" applyFill="0" applyProtection="0">
      <alignment horizontal="center"/>
    </xf>
    <xf numFmtId="0" fontId="39" fillId="0" borderId="12" applyNumberFormat="0" applyFill="0" applyProtection="0">
      <alignment horizontal="center"/>
    </xf>
    <xf numFmtId="0" fontId="39" fillId="0" borderId="12" applyNumberFormat="0" applyFill="0" applyProtection="0">
      <alignment horizontal="center"/>
    </xf>
    <xf numFmtId="0" fontId="39" fillId="0" borderId="12" applyNumberFormat="0" applyFill="0" applyProtection="0">
      <alignment horizontal="center"/>
    </xf>
    <xf numFmtId="0" fontId="9" fillId="0" borderId="12" applyNumberFormat="0" applyFill="0" applyProtection="0">
      <alignment horizontal="center"/>
    </xf>
    <xf numFmtId="0" fontId="9" fillId="0" borderId="12" applyNumberFormat="0" applyFill="0" applyProtection="0">
      <alignment horizontal="center"/>
    </xf>
    <xf numFmtId="0" fontId="9" fillId="0" borderId="12" applyNumberFormat="0" applyFill="0" applyProtection="0">
      <alignment horizontal="center"/>
    </xf>
    <xf numFmtId="0" fontId="9" fillId="0" borderId="12" applyNumberFormat="0" applyFill="0" applyProtection="0">
      <alignment horizontal="center"/>
    </xf>
    <xf numFmtId="0" fontId="9" fillId="0" borderId="12" applyNumberFormat="0" applyFill="0" applyProtection="0">
      <alignment horizontal="center"/>
    </xf>
    <xf numFmtId="0" fontId="9" fillId="0" borderId="12" applyNumberFormat="0" applyFill="0" applyProtection="0">
      <alignment horizontal="center"/>
    </xf>
    <xf numFmtId="0" fontId="9" fillId="0" borderId="12" applyNumberFormat="0" applyFill="0" applyProtection="0">
      <alignment horizontal="center"/>
    </xf>
    <xf numFmtId="0" fontId="9" fillId="0" borderId="12" applyNumberFormat="0" applyFill="0" applyProtection="0">
      <alignment horizontal="center"/>
    </xf>
    <xf numFmtId="0" fontId="9" fillId="0" borderId="12" applyNumberFormat="0" applyFill="0" applyProtection="0">
      <alignment horizontal="center"/>
    </xf>
    <xf numFmtId="0" fontId="9" fillId="0" borderId="12" applyNumberFormat="0" applyFill="0" applyProtection="0">
      <alignment horizontal="center"/>
    </xf>
    <xf numFmtId="0" fontId="9" fillId="0" borderId="12" applyNumberFormat="0" applyFill="0" applyProtection="0">
      <alignment horizontal="center"/>
    </xf>
    <xf numFmtId="0" fontId="9" fillId="0" borderId="12" applyNumberFormat="0" applyFill="0" applyProtection="0">
      <alignment horizontal="center"/>
    </xf>
    <xf numFmtId="0" fontId="9" fillId="0" borderId="12" applyNumberFormat="0" applyFill="0" applyProtection="0">
      <alignment horizontal="center"/>
    </xf>
    <xf numFmtId="0" fontId="9" fillId="0" borderId="12" applyNumberFormat="0" applyFill="0" applyProtection="0">
      <alignment horizontal="center"/>
    </xf>
    <xf numFmtId="0" fontId="9" fillId="0" borderId="12" applyNumberFormat="0" applyFill="0" applyProtection="0">
      <alignment horizontal="center"/>
    </xf>
    <xf numFmtId="0" fontId="9" fillId="0" borderId="12" applyNumberFormat="0" applyFill="0" applyProtection="0">
      <alignment horizontal="center"/>
    </xf>
    <xf numFmtId="0" fontId="9" fillId="0" borderId="12" applyNumberFormat="0" applyFill="0" applyProtection="0">
      <alignment horizontal="center"/>
    </xf>
    <xf numFmtId="0" fontId="9" fillId="0" borderId="12" applyNumberFormat="0" applyFill="0" applyProtection="0">
      <alignment horizontal="center"/>
    </xf>
    <xf numFmtId="0" fontId="9" fillId="0" borderId="12" applyNumberFormat="0" applyFill="0" applyProtection="0">
      <alignment horizontal="center"/>
    </xf>
    <xf numFmtId="0" fontId="9" fillId="0" borderId="12" applyNumberFormat="0" applyFill="0" applyProtection="0">
      <alignment horizontal="center"/>
    </xf>
    <xf numFmtId="0" fontId="9" fillId="0" borderId="12" applyNumberFormat="0" applyFill="0" applyProtection="0">
      <alignment horizontal="center"/>
    </xf>
    <xf numFmtId="0" fontId="39" fillId="0" borderId="12" applyNumberFormat="0" applyFill="0" applyProtection="0">
      <alignment horizontal="center"/>
    </xf>
    <xf numFmtId="0" fontId="17" fillId="0" borderId="15" applyNumberFormat="0" applyFont="0" applyFill="0" applyAlignment="0" applyProtection="0"/>
    <xf numFmtId="0" fontId="17" fillId="0" borderId="15" applyNumberFormat="0" applyFont="0" applyFill="0" applyAlignment="0" applyProtection="0"/>
    <xf numFmtId="0" fontId="17" fillId="0" borderId="15" applyNumberFormat="0" applyFont="0" applyFill="0" applyAlignment="0" applyProtection="0"/>
    <xf numFmtId="0" fontId="39" fillId="0" borderId="0" applyNumberFormat="0" applyFill="0" applyBorder="0" applyProtection="0">
      <alignment horizontal="left"/>
    </xf>
    <xf numFmtId="0" fontId="39" fillId="0" borderId="0" applyNumberFormat="0" applyFill="0" applyBorder="0" applyProtection="0">
      <alignment horizontal="left"/>
    </xf>
    <xf numFmtId="0" fontId="39" fillId="0" borderId="0" applyNumberFormat="0" applyFill="0" applyBorder="0" applyProtection="0">
      <alignment horizontal="left"/>
    </xf>
    <xf numFmtId="179" fontId="40" fillId="0" borderId="0" applyNumberFormat="0" applyFill="0" applyBorder="0" applyProtection="0">
      <alignment horizontal="left"/>
    </xf>
    <xf numFmtId="0" fontId="40" fillId="0" borderId="0" applyNumberFormat="0" applyFill="0" applyBorder="0" applyProtection="0">
      <alignment horizontal="left"/>
    </xf>
    <xf numFmtId="179" fontId="40" fillId="0" borderId="0" applyNumberFormat="0" applyFill="0" applyBorder="0" applyProtection="0">
      <alignment horizontal="left"/>
    </xf>
    <xf numFmtId="0" fontId="40" fillId="0" borderId="0" applyNumberFormat="0" applyFill="0" applyBorder="0" applyProtection="0">
      <alignment horizontal="left"/>
    </xf>
    <xf numFmtId="0" fontId="39" fillId="0" borderId="0" applyNumberFormat="0" applyFill="0" applyBorder="0" applyProtection="0">
      <alignment horizontal="left"/>
    </xf>
    <xf numFmtId="0" fontId="39" fillId="0" borderId="0" applyNumberFormat="0" applyFill="0" applyBorder="0" applyProtection="0">
      <alignment horizontal="left"/>
    </xf>
    <xf numFmtId="0" fontId="9" fillId="0" borderId="0" applyNumberFormat="0" applyFill="0" applyBorder="0" applyProtection="0">
      <alignment horizontal="left"/>
    </xf>
    <xf numFmtId="0" fontId="9" fillId="0" borderId="0" applyNumberFormat="0" applyFill="0" applyBorder="0" applyProtection="0">
      <alignment horizontal="left"/>
    </xf>
    <xf numFmtId="0" fontId="9" fillId="0" borderId="0" applyNumberFormat="0" applyFill="0" applyBorder="0" applyProtection="0">
      <alignment horizontal="left"/>
    </xf>
    <xf numFmtId="0" fontId="9" fillId="0" borderId="0" applyNumberFormat="0" applyFill="0" applyBorder="0" applyProtection="0">
      <alignment horizontal="left"/>
    </xf>
    <xf numFmtId="0" fontId="9" fillId="0" borderId="0" applyNumberFormat="0" applyFill="0" applyBorder="0" applyProtection="0">
      <alignment horizontal="left"/>
    </xf>
    <xf numFmtId="0" fontId="9" fillId="0" borderId="0" applyNumberFormat="0" applyFill="0" applyBorder="0" applyProtection="0">
      <alignment horizontal="left"/>
    </xf>
    <xf numFmtId="0" fontId="9" fillId="0" borderId="0" applyNumberFormat="0" applyFill="0" applyBorder="0" applyProtection="0">
      <alignment horizontal="left"/>
    </xf>
    <xf numFmtId="0" fontId="9" fillId="0" borderId="0" applyNumberFormat="0" applyFill="0" applyBorder="0" applyProtection="0">
      <alignment horizontal="left"/>
    </xf>
    <xf numFmtId="0" fontId="9" fillId="0" borderId="0" applyNumberFormat="0" applyFill="0" applyBorder="0" applyProtection="0">
      <alignment horizontal="left"/>
    </xf>
    <xf numFmtId="0" fontId="9" fillId="0" borderId="0" applyNumberFormat="0" applyFill="0" applyBorder="0" applyProtection="0">
      <alignment horizontal="left"/>
    </xf>
    <xf numFmtId="0" fontId="41" fillId="0" borderId="0" applyNumberFormat="0" applyFill="0" applyBorder="0" applyProtection="0">
      <alignment horizontal="left"/>
    </xf>
    <xf numFmtId="0" fontId="39" fillId="0" borderId="0" applyNumberFormat="0" applyFill="0" applyBorder="0" applyProtection="0">
      <alignment horizontal="left"/>
    </xf>
    <xf numFmtId="0" fontId="40" fillId="0" borderId="0" applyNumberFormat="0" applyFill="0" applyBorder="0" applyProtection="0">
      <alignment horizontal="left"/>
    </xf>
    <xf numFmtId="0" fontId="9" fillId="0" borderId="0" applyNumberFormat="0" applyFill="0" applyBorder="0" applyProtection="0">
      <alignment horizontal="left"/>
    </xf>
    <xf numFmtId="0" fontId="9" fillId="0" borderId="0" applyNumberFormat="0" applyFill="0" applyBorder="0" applyProtection="0">
      <alignment horizontal="left"/>
    </xf>
    <xf numFmtId="0" fontId="9" fillId="0" borderId="0" applyNumberFormat="0" applyFill="0" applyBorder="0" applyProtection="0">
      <alignment horizontal="left"/>
    </xf>
    <xf numFmtId="0" fontId="9" fillId="0" borderId="0" applyNumberFormat="0" applyFill="0" applyBorder="0" applyProtection="0">
      <alignment horizontal="left"/>
    </xf>
    <xf numFmtId="0" fontId="9" fillId="0" borderId="0" applyNumberFormat="0" applyFill="0" applyBorder="0" applyProtection="0">
      <alignment horizontal="left"/>
    </xf>
    <xf numFmtId="0" fontId="9" fillId="0" borderId="0" applyNumberFormat="0" applyFill="0" applyBorder="0" applyProtection="0">
      <alignment horizontal="left"/>
    </xf>
    <xf numFmtId="0" fontId="9" fillId="0" borderId="0" applyNumberFormat="0" applyFill="0" applyBorder="0" applyProtection="0">
      <alignment horizontal="left"/>
    </xf>
    <xf numFmtId="0" fontId="9" fillId="0" borderId="0" applyNumberFormat="0" applyFill="0" applyBorder="0" applyProtection="0">
      <alignment horizontal="left"/>
    </xf>
    <xf numFmtId="0" fontId="9" fillId="0" borderId="0" applyNumberFormat="0" applyFill="0" applyBorder="0" applyProtection="0">
      <alignment horizontal="left"/>
    </xf>
    <xf numFmtId="0" fontId="9" fillId="0" borderId="0" applyNumberFormat="0" applyFill="0" applyBorder="0" applyProtection="0">
      <alignment horizontal="left"/>
    </xf>
    <xf numFmtId="0" fontId="9" fillId="0" borderId="0" applyNumberFormat="0" applyFill="0" applyBorder="0" applyProtection="0">
      <alignment horizontal="left"/>
    </xf>
    <xf numFmtId="0" fontId="9" fillId="0" borderId="0" applyNumberFormat="0" applyFill="0" applyBorder="0" applyProtection="0">
      <alignment horizontal="left"/>
    </xf>
    <xf numFmtId="0" fontId="9" fillId="0" borderId="0" applyNumberFormat="0" applyFill="0" applyBorder="0" applyProtection="0">
      <alignment horizontal="left"/>
    </xf>
    <xf numFmtId="0" fontId="9" fillId="0" borderId="0" applyNumberFormat="0" applyFill="0" applyBorder="0" applyProtection="0">
      <alignment horizontal="left"/>
    </xf>
    <xf numFmtId="0" fontId="9" fillId="0" borderId="0" applyNumberFormat="0" applyFill="0" applyBorder="0" applyProtection="0">
      <alignment horizontal="left"/>
    </xf>
    <xf numFmtId="0" fontId="9" fillId="0" borderId="0" applyNumberFormat="0" applyFill="0" applyBorder="0" applyProtection="0">
      <alignment horizontal="left"/>
    </xf>
    <xf numFmtId="0" fontId="9" fillId="0" borderId="0" applyNumberFormat="0" applyFill="0" applyBorder="0" applyProtection="0">
      <alignment horizontal="left"/>
    </xf>
    <xf numFmtId="0" fontId="9" fillId="0" borderId="0" applyNumberFormat="0" applyFill="0" applyBorder="0" applyProtection="0">
      <alignment horizontal="left"/>
    </xf>
    <xf numFmtId="0" fontId="9" fillId="0" borderId="0" applyNumberFormat="0" applyFill="0" applyBorder="0" applyProtection="0">
      <alignment horizontal="left"/>
    </xf>
    <xf numFmtId="0" fontId="9" fillId="0" borderId="0" applyNumberFormat="0" applyFill="0" applyBorder="0" applyProtection="0">
      <alignment horizontal="left"/>
    </xf>
    <xf numFmtId="0" fontId="9" fillId="0" borderId="0" applyNumberFormat="0" applyFill="0" applyBorder="0" applyProtection="0">
      <alignment horizontal="left"/>
    </xf>
    <xf numFmtId="0" fontId="9" fillId="0" borderId="0" applyNumberFormat="0" applyFill="0" applyBorder="0" applyProtection="0">
      <alignment horizontal="left"/>
    </xf>
    <xf numFmtId="0" fontId="9" fillId="0" borderId="0" applyNumberFormat="0" applyFill="0" applyBorder="0" applyProtection="0">
      <alignment horizontal="left"/>
    </xf>
    <xf numFmtId="0" fontId="9" fillId="0" borderId="0" applyNumberFormat="0" applyFill="0" applyBorder="0" applyProtection="0">
      <alignment horizontal="left"/>
    </xf>
    <xf numFmtId="0" fontId="9" fillId="0" borderId="0" applyNumberFormat="0" applyFill="0" applyBorder="0" applyProtection="0">
      <alignment horizontal="left"/>
    </xf>
    <xf numFmtId="0" fontId="9" fillId="0" borderId="0" applyNumberFormat="0" applyFill="0" applyBorder="0" applyProtection="0">
      <alignment horizontal="left"/>
    </xf>
    <xf numFmtId="0" fontId="9" fillId="0" borderId="0" applyNumberFormat="0" applyFill="0" applyBorder="0" applyProtection="0">
      <alignment horizontal="left"/>
    </xf>
    <xf numFmtId="0" fontId="9" fillId="0" borderId="0" applyNumberFormat="0" applyFill="0" applyBorder="0" applyProtection="0">
      <alignment horizontal="left"/>
    </xf>
    <xf numFmtId="0" fontId="9" fillId="0" borderId="0" applyNumberFormat="0" applyFill="0" applyBorder="0" applyProtection="0">
      <alignment horizontal="left"/>
    </xf>
    <xf numFmtId="0" fontId="9" fillId="0" borderId="0" applyNumberFormat="0" applyFill="0" applyBorder="0" applyProtection="0">
      <alignment horizontal="left"/>
    </xf>
    <xf numFmtId="0" fontId="9" fillId="0" borderId="0" applyNumberFormat="0" applyFill="0" applyBorder="0" applyProtection="0">
      <alignment horizontal="left"/>
    </xf>
    <xf numFmtId="0" fontId="9" fillId="0" borderId="0" applyNumberFormat="0" applyFill="0" applyBorder="0" applyProtection="0">
      <alignment horizontal="left"/>
    </xf>
    <xf numFmtId="0" fontId="9" fillId="0" borderId="0" applyNumberFormat="0" applyFill="0" applyBorder="0" applyProtection="0">
      <alignment horizontal="left"/>
    </xf>
    <xf numFmtId="0" fontId="9" fillId="0" borderId="0" applyNumberFormat="0" applyFill="0" applyBorder="0" applyProtection="0">
      <alignment horizontal="left"/>
    </xf>
    <xf numFmtId="0" fontId="9" fillId="0" borderId="0" applyNumberFormat="0" applyFill="0" applyBorder="0" applyProtection="0">
      <alignment horizontal="left"/>
    </xf>
    <xf numFmtId="0" fontId="9" fillId="0" borderId="0" applyNumberFormat="0" applyFill="0" applyBorder="0" applyProtection="0">
      <alignment horizontal="left"/>
    </xf>
    <xf numFmtId="0" fontId="9" fillId="0" borderId="0" applyNumberFormat="0" applyFill="0" applyBorder="0" applyProtection="0">
      <alignment horizontal="left"/>
    </xf>
    <xf numFmtId="0" fontId="9" fillId="0" borderId="0" applyNumberFormat="0" applyFill="0" applyBorder="0" applyProtection="0">
      <alignment horizontal="left"/>
    </xf>
    <xf numFmtId="0" fontId="9" fillId="0" borderId="0" applyNumberFormat="0" applyFill="0" applyBorder="0" applyProtection="0">
      <alignment horizontal="left"/>
    </xf>
    <xf numFmtId="0" fontId="9" fillId="0" borderId="0" applyNumberFormat="0" applyFill="0" applyBorder="0" applyProtection="0">
      <alignment horizontal="left"/>
    </xf>
    <xf numFmtId="0" fontId="42" fillId="0" borderId="0" applyNumberFormat="0" applyFill="0" applyBorder="0" applyProtection="0">
      <alignment horizontal="centerContinuous"/>
    </xf>
    <xf numFmtId="0" fontId="42" fillId="0" borderId="0" applyNumberFormat="0" applyFill="0" applyBorder="0" applyProtection="0">
      <alignment horizontal="centerContinuous"/>
    </xf>
    <xf numFmtId="0" fontId="42" fillId="0" borderId="0" applyNumberFormat="0" applyFill="0" applyBorder="0" applyProtection="0">
      <alignment horizontal="centerContinuous"/>
    </xf>
    <xf numFmtId="179" fontId="43" fillId="0" borderId="0" applyNumberFormat="0" applyFill="0" applyBorder="0" applyProtection="0">
      <alignment horizontal="centerContinuous"/>
    </xf>
    <xf numFmtId="0" fontId="43" fillId="0" borderId="0" applyNumberFormat="0" applyFill="0" applyBorder="0" applyProtection="0">
      <alignment horizontal="centerContinuous"/>
    </xf>
    <xf numFmtId="179" fontId="43" fillId="0" borderId="0" applyNumberFormat="0" applyFill="0" applyBorder="0" applyProtection="0">
      <alignment horizontal="centerContinuous"/>
    </xf>
    <xf numFmtId="0" fontId="43" fillId="0" borderId="0" applyNumberFormat="0" applyFill="0" applyBorder="0" applyProtection="0">
      <alignment horizontal="centerContinuous"/>
    </xf>
    <xf numFmtId="0" fontId="43" fillId="0" borderId="0" applyNumberFormat="0" applyFill="0" applyBorder="0" applyProtection="0">
      <alignment horizontal="centerContinuous"/>
    </xf>
    <xf numFmtId="0" fontId="42" fillId="0" borderId="0" applyNumberFormat="0" applyFill="0" applyBorder="0" applyProtection="0">
      <alignment horizontal="centerContinuous"/>
    </xf>
    <xf numFmtId="0" fontId="42" fillId="0" borderId="0" applyNumberFormat="0" applyFill="0" applyBorder="0" applyProtection="0">
      <alignment horizontal="centerContinuous"/>
    </xf>
    <xf numFmtId="0" fontId="43" fillId="0" borderId="0" applyNumberFormat="0" applyFill="0" applyProtection="0">
      <alignment horizontal="centerContinuous"/>
    </xf>
    <xf numFmtId="0" fontId="43" fillId="0" borderId="0" applyNumberFormat="0" applyFill="0" applyBorder="0" applyProtection="0">
      <alignment horizontal="centerContinuous"/>
    </xf>
    <xf numFmtId="0" fontId="9" fillId="0" borderId="0" applyNumberFormat="0" applyFill="0" applyBorder="0" applyProtection="0">
      <alignment horizontal="centerContinuous"/>
    </xf>
    <xf numFmtId="0" fontId="9" fillId="0" borderId="0" applyNumberFormat="0" applyFill="0" applyBorder="0" applyProtection="0">
      <alignment horizontal="centerContinuous"/>
    </xf>
    <xf numFmtId="0" fontId="9" fillId="0" borderId="0" applyNumberFormat="0" applyFill="0" applyBorder="0" applyProtection="0">
      <alignment horizontal="centerContinuous"/>
    </xf>
    <xf numFmtId="0" fontId="9" fillId="0" borderId="0" applyNumberFormat="0" applyFill="0" applyBorder="0" applyProtection="0">
      <alignment horizontal="centerContinuous"/>
    </xf>
    <xf numFmtId="0" fontId="9" fillId="0" borderId="0" applyNumberFormat="0" applyFill="0" applyBorder="0" applyProtection="0">
      <alignment horizontal="centerContinuous"/>
    </xf>
    <xf numFmtId="0" fontId="9" fillId="0" borderId="0" applyNumberFormat="0" applyFill="0" applyBorder="0" applyProtection="0">
      <alignment horizontal="centerContinuous"/>
    </xf>
    <xf numFmtId="0" fontId="9" fillId="0" borderId="0" applyNumberFormat="0" applyFill="0" applyBorder="0" applyProtection="0">
      <alignment horizontal="centerContinuous"/>
    </xf>
    <xf numFmtId="0" fontId="9" fillId="0" borderId="0" applyNumberFormat="0" applyFill="0" applyBorder="0" applyProtection="0">
      <alignment horizontal="centerContinuous"/>
    </xf>
    <xf numFmtId="0" fontId="9" fillId="0" borderId="0" applyNumberFormat="0" applyFill="0" applyBorder="0" applyProtection="0">
      <alignment horizontal="centerContinuous"/>
    </xf>
    <xf numFmtId="0" fontId="9" fillId="0" borderId="0" applyNumberFormat="0" applyFill="0" applyBorder="0" applyProtection="0">
      <alignment horizontal="centerContinuous"/>
    </xf>
    <xf numFmtId="0" fontId="44" fillId="0" borderId="0" applyNumberFormat="0" applyFill="0" applyBorder="0" applyProtection="0">
      <alignment horizontal="centerContinuous"/>
    </xf>
    <xf numFmtId="0" fontId="42" fillId="0" borderId="0" applyNumberFormat="0" applyFill="0" applyBorder="0" applyProtection="0">
      <alignment horizontal="centerContinuous"/>
    </xf>
    <xf numFmtId="0" fontId="43" fillId="0" borderId="0" applyNumberFormat="0" applyFill="0" applyBorder="0" applyProtection="0">
      <alignment horizontal="centerContinuous"/>
    </xf>
    <xf numFmtId="214" fontId="43" fillId="0" borderId="0" applyNumberFormat="0" applyFill="0" applyProtection="0">
      <alignment horizontal="centerContinuous"/>
    </xf>
    <xf numFmtId="0" fontId="9" fillId="0" borderId="0" applyNumberFormat="0" applyFill="0" applyBorder="0" applyProtection="0">
      <alignment horizontal="centerContinuous"/>
    </xf>
    <xf numFmtId="0" fontId="9" fillId="0" borderId="0" applyNumberFormat="0" applyFill="0" applyBorder="0" applyProtection="0">
      <alignment horizontal="centerContinuous"/>
    </xf>
    <xf numFmtId="0" fontId="9" fillId="0" borderId="0" applyNumberFormat="0" applyFill="0" applyBorder="0" applyProtection="0">
      <alignment horizontal="centerContinuous"/>
    </xf>
    <xf numFmtId="0" fontId="9" fillId="0" borderId="0" applyNumberFormat="0" applyFill="0" applyBorder="0" applyProtection="0">
      <alignment horizontal="centerContinuous"/>
    </xf>
    <xf numFmtId="0" fontId="9" fillId="0" borderId="0" applyNumberFormat="0" applyFill="0" applyBorder="0" applyProtection="0">
      <alignment horizontal="centerContinuous"/>
    </xf>
    <xf numFmtId="0" fontId="9" fillId="0" borderId="0" applyNumberFormat="0" applyFill="0" applyBorder="0" applyProtection="0">
      <alignment horizontal="centerContinuous"/>
    </xf>
    <xf numFmtId="0" fontId="9" fillId="0" borderId="0" applyNumberFormat="0" applyFill="0" applyBorder="0" applyProtection="0">
      <alignment horizontal="centerContinuous"/>
    </xf>
    <xf numFmtId="0" fontId="9" fillId="0" borderId="0" applyNumberFormat="0" applyFill="0" applyBorder="0" applyProtection="0">
      <alignment horizontal="centerContinuous"/>
    </xf>
    <xf numFmtId="0" fontId="9" fillId="0" borderId="0" applyNumberFormat="0" applyFill="0" applyBorder="0" applyProtection="0">
      <alignment horizontal="centerContinuous"/>
    </xf>
    <xf numFmtId="0" fontId="9" fillId="0" borderId="0" applyNumberFormat="0" applyFill="0" applyBorder="0" applyProtection="0">
      <alignment horizontal="centerContinuous"/>
    </xf>
    <xf numFmtId="0" fontId="9" fillId="0" borderId="0" applyNumberFormat="0" applyFill="0" applyBorder="0" applyProtection="0">
      <alignment horizontal="centerContinuous"/>
    </xf>
    <xf numFmtId="0" fontId="9" fillId="0" borderId="0" applyNumberFormat="0" applyFill="0" applyBorder="0" applyProtection="0">
      <alignment horizontal="centerContinuous"/>
    </xf>
    <xf numFmtId="0" fontId="9" fillId="0" borderId="0" applyNumberFormat="0" applyFill="0" applyBorder="0" applyProtection="0">
      <alignment horizontal="centerContinuous"/>
    </xf>
    <xf numFmtId="0" fontId="9" fillId="0" borderId="0" applyNumberFormat="0" applyFill="0" applyBorder="0" applyProtection="0">
      <alignment horizontal="centerContinuous"/>
    </xf>
    <xf numFmtId="0" fontId="9" fillId="0" borderId="0" applyNumberFormat="0" applyFill="0" applyBorder="0" applyProtection="0">
      <alignment horizontal="centerContinuous"/>
    </xf>
    <xf numFmtId="0" fontId="9" fillId="0" borderId="0" applyNumberFormat="0" applyFill="0" applyBorder="0" applyProtection="0">
      <alignment horizontal="centerContinuous"/>
    </xf>
    <xf numFmtId="0" fontId="9" fillId="0" borderId="0" applyNumberFormat="0" applyFill="0" applyBorder="0" applyProtection="0">
      <alignment horizontal="centerContinuous"/>
    </xf>
    <xf numFmtId="0" fontId="9" fillId="0" borderId="0" applyNumberFormat="0" applyFill="0" applyBorder="0" applyProtection="0">
      <alignment horizontal="centerContinuous"/>
    </xf>
    <xf numFmtId="0" fontId="9" fillId="0" borderId="0" applyNumberFormat="0" applyFill="0" applyBorder="0" applyProtection="0">
      <alignment horizontal="centerContinuous"/>
    </xf>
    <xf numFmtId="0" fontId="9" fillId="0" borderId="0" applyNumberFormat="0" applyFill="0" applyBorder="0" applyProtection="0">
      <alignment horizontal="centerContinuous"/>
    </xf>
    <xf numFmtId="0" fontId="9" fillId="0" borderId="0" applyNumberFormat="0" applyFill="0" applyBorder="0" applyProtection="0">
      <alignment horizontal="centerContinuous"/>
    </xf>
    <xf numFmtId="0" fontId="9" fillId="0" borderId="0" applyNumberFormat="0" applyFill="0" applyBorder="0" applyProtection="0">
      <alignment horizontal="centerContinuous"/>
    </xf>
    <xf numFmtId="0" fontId="9" fillId="0" borderId="0" applyNumberFormat="0" applyFill="0" applyBorder="0" applyProtection="0">
      <alignment horizontal="centerContinuous"/>
    </xf>
    <xf numFmtId="0" fontId="9" fillId="0" borderId="0" applyNumberFormat="0" applyFill="0" applyBorder="0" applyProtection="0">
      <alignment horizontal="centerContinuous"/>
    </xf>
    <xf numFmtId="0" fontId="9" fillId="0" borderId="0" applyNumberFormat="0" applyFill="0" applyBorder="0" applyProtection="0">
      <alignment horizontal="centerContinuous"/>
    </xf>
    <xf numFmtId="0" fontId="9" fillId="0" borderId="0" applyNumberFormat="0" applyFill="0" applyBorder="0" applyProtection="0">
      <alignment horizontal="centerContinuous"/>
    </xf>
    <xf numFmtId="0" fontId="9" fillId="0" borderId="0" applyNumberFormat="0" applyFill="0" applyBorder="0" applyProtection="0">
      <alignment horizontal="centerContinuous"/>
    </xf>
    <xf numFmtId="0" fontId="9" fillId="0" borderId="0" applyNumberFormat="0" applyFill="0" applyBorder="0" applyProtection="0">
      <alignment horizontal="centerContinuous"/>
    </xf>
    <xf numFmtId="0" fontId="9" fillId="0" borderId="0" applyNumberFormat="0" applyFill="0" applyBorder="0" applyProtection="0">
      <alignment horizontal="centerContinuous"/>
    </xf>
    <xf numFmtId="0" fontId="9" fillId="0" borderId="0" applyNumberFormat="0" applyFill="0" applyBorder="0" applyProtection="0">
      <alignment horizontal="centerContinuous"/>
    </xf>
    <xf numFmtId="0" fontId="9" fillId="0" borderId="0" applyNumberFormat="0" applyFill="0" applyBorder="0" applyProtection="0">
      <alignment horizontal="centerContinuous"/>
    </xf>
    <xf numFmtId="0" fontId="9" fillId="0" borderId="0" applyNumberFormat="0" applyFill="0" applyBorder="0" applyProtection="0">
      <alignment horizontal="centerContinuous"/>
    </xf>
    <xf numFmtId="0" fontId="9" fillId="0" borderId="0" applyNumberFormat="0" applyFill="0" applyBorder="0" applyProtection="0">
      <alignment horizontal="centerContinuous"/>
    </xf>
    <xf numFmtId="0" fontId="9" fillId="0" borderId="0" applyNumberFormat="0" applyFill="0" applyBorder="0" applyProtection="0">
      <alignment horizontal="centerContinuous"/>
    </xf>
    <xf numFmtId="0" fontId="9" fillId="0" borderId="0" applyNumberFormat="0" applyFill="0" applyBorder="0" applyProtection="0">
      <alignment horizontal="centerContinuous"/>
    </xf>
    <xf numFmtId="0" fontId="9" fillId="0" borderId="0" applyNumberFormat="0" applyFill="0" applyBorder="0" applyProtection="0">
      <alignment horizontal="centerContinuous"/>
    </xf>
    <xf numFmtId="0" fontId="9" fillId="0" borderId="0" applyNumberFormat="0" applyFill="0" applyBorder="0" applyProtection="0">
      <alignment horizontal="centerContinuous"/>
    </xf>
    <xf numFmtId="0" fontId="9" fillId="0" borderId="0" applyNumberFormat="0" applyFill="0" applyBorder="0" applyProtection="0">
      <alignment horizontal="centerContinuous"/>
    </xf>
    <xf numFmtId="0" fontId="9" fillId="0" borderId="0" applyNumberFormat="0" applyFill="0" applyBorder="0" applyProtection="0">
      <alignment horizontal="centerContinuous"/>
    </xf>
    <xf numFmtId="0" fontId="9" fillId="0" borderId="0" applyNumberFormat="0" applyFill="0" applyBorder="0" applyProtection="0">
      <alignment horizontal="centerContinuous"/>
    </xf>
    <xf numFmtId="0" fontId="43" fillId="0" borderId="0" applyNumberFormat="0" applyFill="0" applyBorder="0" applyProtection="0">
      <alignment horizontal="centerContinuous"/>
    </xf>
    <xf numFmtId="0" fontId="21" fillId="0" borderId="0"/>
    <xf numFmtId="0" fontId="21" fillId="0" borderId="0"/>
    <xf numFmtId="0" fontId="21" fillId="0" borderId="0"/>
    <xf numFmtId="0" fontId="25" fillId="0" borderId="0"/>
    <xf numFmtId="0" fontId="21" fillId="0" borderId="0"/>
    <xf numFmtId="272" fontId="45" fillId="0" borderId="0" applyFont="0" applyFill="0" applyBorder="0" applyAlignment="0" applyProtection="0"/>
    <xf numFmtId="273" fontId="45" fillId="0" borderId="0" applyFont="0" applyFill="0" applyBorder="0" applyAlignment="0" applyProtection="0"/>
    <xf numFmtId="0" fontId="9" fillId="0" borderId="0"/>
    <xf numFmtId="0" fontId="9" fillId="0" borderId="0"/>
    <xf numFmtId="205" fontId="46" fillId="0" borderId="0" applyFill="0" applyBorder="0" applyAlignment="0" applyProtection="0"/>
    <xf numFmtId="274" fontId="46" fillId="0" borderId="0" applyFill="0" applyBorder="0" applyAlignment="0" applyProtection="0"/>
    <xf numFmtId="275" fontId="47" fillId="0" borderId="0">
      <alignment horizontal="left"/>
    </xf>
    <xf numFmtId="276" fontId="48" fillId="0" borderId="0">
      <alignment horizontal="left"/>
    </xf>
    <xf numFmtId="277" fontId="49" fillId="0" borderId="0" applyFont="0" applyFill="0" applyBorder="0" applyAlignment="0" applyProtection="0"/>
    <xf numFmtId="14" fontId="50" fillId="0" borderId="0" applyFill="0" applyBorder="0" applyProtection="0">
      <alignment horizontal="right"/>
    </xf>
    <xf numFmtId="0" fontId="51" fillId="0" borderId="16" applyBorder="0" applyAlignment="0">
      <alignment horizontal="centerContinuous"/>
    </xf>
    <xf numFmtId="1" fontId="50" fillId="0" borderId="0" applyFill="0" applyBorder="0" applyProtection="0">
      <alignment horizontal="right"/>
    </xf>
    <xf numFmtId="0" fontId="32" fillId="9" borderId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52" fillId="16" borderId="17" applyNumberFormat="0" applyFont="0" applyAlignment="0" applyProtection="0">
      <alignment horizontal="centerContinuous"/>
    </xf>
    <xf numFmtId="2" fontId="53" fillId="0" borderId="0">
      <alignment horizontal="right" vertical="top"/>
    </xf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13" borderId="0" applyNumberFormat="0" applyBorder="0" applyAlignment="0" applyProtection="0"/>
    <xf numFmtId="0" fontId="13" fillId="17" borderId="0" applyNumberFormat="0" applyBorder="0" applyAlignment="0" applyProtection="0"/>
    <xf numFmtId="0" fontId="13" fillId="20" borderId="0" applyNumberFormat="0" applyBorder="0" applyAlignment="0" applyProtection="0"/>
    <xf numFmtId="0" fontId="54" fillId="21" borderId="0" applyNumberFormat="0" applyBorder="0" applyAlignment="0" applyProtection="0"/>
    <xf numFmtId="0" fontId="54" fillId="18" borderId="0" applyNumberFormat="0" applyBorder="0" applyAlignment="0" applyProtection="0"/>
    <xf numFmtId="0" fontId="54" fillId="19" borderId="0" applyNumberFormat="0" applyBorder="0" applyAlignment="0" applyProtection="0"/>
    <xf numFmtId="0" fontId="54" fillId="5" borderId="0" applyNumberFormat="0" applyBorder="0" applyAlignment="0" applyProtection="0"/>
    <xf numFmtId="0" fontId="54" fillId="22" borderId="0" applyNumberFormat="0" applyBorder="0" applyAlignment="0" applyProtection="0"/>
    <xf numFmtId="0" fontId="54" fillId="23" borderId="0" applyNumberFormat="0" applyBorder="0" applyAlignment="0" applyProtection="0"/>
    <xf numFmtId="0" fontId="55" fillId="0" borderId="7" applyNumberFormat="0" applyAlignment="0"/>
    <xf numFmtId="0" fontId="55" fillId="0" borderId="7" applyNumberFormat="0" applyAlignment="0"/>
    <xf numFmtId="0" fontId="55" fillId="0" borderId="7" applyNumberFormat="0" applyAlignment="0"/>
    <xf numFmtId="0" fontId="54" fillId="24" borderId="0" applyNumberFormat="0" applyBorder="0" applyAlignment="0" applyProtection="0"/>
    <xf numFmtId="0" fontId="54" fillId="25" borderId="0" applyNumberFormat="0" applyBorder="0" applyAlignment="0" applyProtection="0"/>
    <xf numFmtId="0" fontId="54" fillId="26" borderId="0" applyNumberFormat="0" applyBorder="0" applyAlignment="0" applyProtection="0"/>
    <xf numFmtId="0" fontId="54" fillId="5" borderId="0" applyNumberFormat="0" applyBorder="0" applyAlignment="0" applyProtection="0"/>
    <xf numFmtId="0" fontId="54" fillId="22" borderId="0" applyNumberFormat="0" applyBorder="0" applyAlignment="0" applyProtection="0"/>
    <xf numFmtId="0" fontId="54" fillId="27" borderId="0" applyNumberFormat="0" applyBorder="0" applyAlignment="0" applyProtection="0"/>
    <xf numFmtId="207" fontId="9" fillId="0" borderId="0" applyFont="0" applyFill="0" applyBorder="0" applyProtection="0"/>
    <xf numFmtId="207" fontId="9" fillId="0" borderId="0" applyFont="0" applyFill="0" applyBorder="0" applyProtection="0"/>
    <xf numFmtId="0" fontId="56" fillId="0" borderId="0" applyNumberFormat="0" applyFill="0" applyBorder="0" applyAlignment="0" applyProtection="0">
      <alignment vertical="top"/>
      <protection locked="0"/>
    </xf>
    <xf numFmtId="278" fontId="57" fillId="0" borderId="0" applyFont="0" applyFill="0" applyBorder="0" applyAlignment="0">
      <alignment vertical="center"/>
    </xf>
    <xf numFmtId="278" fontId="57" fillId="0" borderId="0" applyFont="0" applyFill="0" applyBorder="0" applyAlignment="0">
      <alignment vertical="center"/>
    </xf>
    <xf numFmtId="183" fontId="58" fillId="28" borderId="0" applyNumberFormat="0" applyFont="0" applyBorder="0" applyAlignment="0">
      <alignment horizontal="right"/>
    </xf>
    <xf numFmtId="179" fontId="59" fillId="28" borderId="9" applyFont="0">
      <alignment horizontal="right"/>
    </xf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60" fillId="0" borderId="0"/>
    <xf numFmtId="279" fontId="9" fillId="0" borderId="0"/>
    <xf numFmtId="279" fontId="9" fillId="0" borderId="0"/>
    <xf numFmtId="40" fontId="57" fillId="0" borderId="18">
      <protection locked="0"/>
    </xf>
    <xf numFmtId="0" fontId="2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280" fontId="62" fillId="29" borderId="0" applyBorder="0" applyAlignment="0" applyProtection="0"/>
    <xf numFmtId="214" fontId="62" fillId="29" borderId="0" applyBorder="0" applyAlignment="0" applyProtection="0"/>
    <xf numFmtId="214" fontId="63" fillId="0" borderId="0" applyNumberFormat="0" applyFill="0" applyBorder="0" applyAlignment="0" applyProtection="0"/>
    <xf numFmtId="0" fontId="64" fillId="11" borderId="0" applyNumberFormat="0" applyBorder="0" applyAlignment="0" applyProtection="0"/>
    <xf numFmtId="0" fontId="23" fillId="4" borderId="19" applyNumberFormat="0" applyAlignment="0" applyProtection="0"/>
    <xf numFmtId="281" fontId="65" fillId="4" borderId="0" applyNumberFormat="0" applyBorder="0">
      <alignment horizontal="center" vertical="center"/>
    </xf>
    <xf numFmtId="0" fontId="66" fillId="0" borderId="0" applyNumberFormat="0" applyFill="0" applyBorder="0" applyProtection="0">
      <alignment horizontal="center"/>
    </xf>
    <xf numFmtId="0" fontId="10" fillId="0" borderId="0" applyNumberFormat="0" applyFill="0" applyBorder="0" applyAlignment="0" applyProtection="0">
      <alignment vertical="top"/>
      <protection locked="0"/>
    </xf>
    <xf numFmtId="40" fontId="57" fillId="0" borderId="20">
      <protection locked="0"/>
    </xf>
    <xf numFmtId="0" fontId="67" fillId="0" borderId="0" applyNumberFormat="0" applyFill="0" applyBorder="0" applyAlignment="0" applyProtection="0"/>
    <xf numFmtId="0" fontId="68" fillId="30" borderId="0" applyNumberFormat="0" applyBorder="0" applyAlignment="0" applyProtection="0"/>
    <xf numFmtId="0" fontId="69" fillId="30" borderId="0" applyNumberFormat="0" applyBorder="0" applyAlignment="0" applyProtection="0"/>
    <xf numFmtId="0" fontId="68" fillId="30" borderId="0" applyNumberFormat="0" applyBorder="0" applyAlignment="0" applyProtection="0"/>
    <xf numFmtId="0" fontId="70" fillId="0" borderId="0" applyNumberFormat="0" applyFill="0" applyBorder="0" applyAlignment="0"/>
    <xf numFmtId="37" fontId="71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23" fillId="4" borderId="21">
      <alignment horizontal="center"/>
    </xf>
    <xf numFmtId="0" fontId="23" fillId="4" borderId="22">
      <alignment horizontal="center" vertical="center"/>
    </xf>
    <xf numFmtId="0" fontId="75" fillId="4" borderId="23">
      <alignment horizontal="center"/>
    </xf>
    <xf numFmtId="37" fontId="71" fillId="0" borderId="0" applyNumberFormat="0" applyFill="0" applyBorder="0" applyAlignment="0" applyProtection="0"/>
    <xf numFmtId="0" fontId="55" fillId="0" borderId="0"/>
    <xf numFmtId="0" fontId="76" fillId="0" borderId="0" applyNumberFormat="0"/>
    <xf numFmtId="0" fontId="77" fillId="0" borderId="16" applyNumberFormat="0" applyFill="0" applyAlignment="0" applyProtection="0"/>
    <xf numFmtId="282" fontId="57" fillId="0" borderId="19" applyNumberFormat="0" applyFont="0" applyFill="0" applyAlignment="0">
      <alignment vertical="center"/>
    </xf>
    <xf numFmtId="282" fontId="57" fillId="0" borderId="19" applyNumberFormat="0" applyFont="0" applyFill="0" applyAlignment="0">
      <alignment vertical="center"/>
    </xf>
    <xf numFmtId="9" fontId="9" fillId="0" borderId="9" applyNumberFormat="0" applyFont="0" applyFill="0" applyAlignment="0" applyProtection="0"/>
    <xf numFmtId="9" fontId="9" fillId="0" borderId="9" applyNumberFormat="0" applyFont="0" applyFill="0" applyAlignment="0" applyProtection="0"/>
    <xf numFmtId="0" fontId="78" fillId="0" borderId="2" applyNumberFormat="0" applyFont="0" applyFill="0" applyAlignment="0" applyProtection="0"/>
    <xf numFmtId="0" fontId="78" fillId="0" borderId="24" applyNumberFormat="0" applyFont="0" applyFill="0" applyAlignment="0" applyProtection="0"/>
    <xf numFmtId="0" fontId="79" fillId="0" borderId="25">
      <alignment horizontal="right"/>
    </xf>
    <xf numFmtId="9" fontId="9" fillId="0" borderId="9" applyNumberFormat="0" applyFont="0" applyFill="0" applyAlignment="0" applyProtection="0"/>
    <xf numFmtId="0" fontId="9" fillId="0" borderId="26" applyFill="0" applyProtection="0">
      <alignment horizontal="right"/>
    </xf>
    <xf numFmtId="0" fontId="9" fillId="0" borderId="26" applyFill="0" applyProtection="0">
      <alignment horizontal="right"/>
    </xf>
    <xf numFmtId="283" fontId="80" fillId="0" borderId="0" applyFont="0" applyFill="0" applyBorder="0" applyAlignment="0" applyProtection="0"/>
    <xf numFmtId="284" fontId="45" fillId="0" borderId="0" applyFont="0" applyFill="0" applyBorder="0" applyAlignment="0" applyProtection="0"/>
    <xf numFmtId="3" fontId="9" fillId="0" borderId="0"/>
    <xf numFmtId="3" fontId="9" fillId="0" borderId="0"/>
    <xf numFmtId="2" fontId="11" fillId="31" borderId="0" applyNumberFormat="0" applyFont="0" applyBorder="0" applyAlignment="0" applyProtection="0"/>
    <xf numFmtId="2" fontId="11" fillId="31" borderId="0" applyNumberFormat="0" applyFont="0" applyBorder="0" applyAlignment="0" applyProtection="0"/>
    <xf numFmtId="285" fontId="81" fillId="0" borderId="0" applyFill="0" applyBorder="0" applyAlignment="0"/>
    <xf numFmtId="3" fontId="9" fillId="0" borderId="0"/>
    <xf numFmtId="0" fontId="82" fillId="32" borderId="10" applyNumberFormat="0" applyAlignment="0" applyProtection="0"/>
    <xf numFmtId="0" fontId="83" fillId="33" borderId="0" applyNumberFormat="0" applyFont="0" applyBorder="0" applyAlignment="0"/>
    <xf numFmtId="0" fontId="83" fillId="33" borderId="0" applyNumberFormat="0" applyFont="0" applyBorder="0" applyAlignment="0"/>
    <xf numFmtId="0" fontId="9" fillId="0" borderId="0" applyNumberFormat="0" applyFont="0" applyFill="0" applyBorder="0" applyProtection="0">
      <alignment horizontal="centerContinuous"/>
    </xf>
    <xf numFmtId="0" fontId="9" fillId="0" borderId="0" applyNumberFormat="0" applyFont="0" applyFill="0" applyBorder="0" applyProtection="0">
      <alignment horizontal="centerContinuous"/>
    </xf>
    <xf numFmtId="168" fontId="9" fillId="0" borderId="15" applyFont="0" applyFill="0" applyBorder="0" applyProtection="0">
      <alignment horizontal="right"/>
    </xf>
    <xf numFmtId="168" fontId="9" fillId="0" borderId="15" applyFont="0" applyFill="0" applyBorder="0" applyProtection="0">
      <alignment horizontal="right"/>
    </xf>
    <xf numFmtId="286" fontId="84" fillId="0" borderId="0"/>
    <xf numFmtId="0" fontId="85" fillId="34" borderId="27" applyNumberFormat="0" applyAlignment="0" applyProtection="0"/>
    <xf numFmtId="0" fontId="10" fillId="0" borderId="28" applyFill="0" applyBorder="0" applyProtection="0">
      <alignment horizontal="center"/>
      <protection locked="0"/>
    </xf>
    <xf numFmtId="0" fontId="86" fillId="0" borderId="0">
      <alignment horizontal="right"/>
    </xf>
    <xf numFmtId="259" fontId="87" fillId="0" borderId="0" applyFont="0" applyFill="0" applyBorder="0" applyAlignment="0" applyProtection="0"/>
    <xf numFmtId="259" fontId="87" fillId="0" borderId="0" applyFont="0" applyFill="0" applyBorder="0" applyAlignment="0" applyProtection="0"/>
    <xf numFmtId="40" fontId="88" fillId="0" borderId="0" applyFont="0" applyFill="0" applyBorder="0" applyAlignment="0" applyProtection="0">
      <alignment horizontal="center"/>
    </xf>
    <xf numFmtId="40" fontId="88" fillId="0" borderId="0" applyFont="0" applyFill="0" applyBorder="0" applyAlignment="0" applyProtection="0">
      <alignment horizontal="center"/>
    </xf>
    <xf numFmtId="287" fontId="88" fillId="0" borderId="0" applyFont="0" applyFill="0" applyBorder="0" applyAlignment="0" applyProtection="0">
      <alignment horizontal="center"/>
    </xf>
    <xf numFmtId="287" fontId="88" fillId="0" borderId="0" applyFont="0" applyFill="0" applyBorder="0" applyAlignment="0" applyProtection="0">
      <alignment horizontal="center"/>
    </xf>
    <xf numFmtId="288" fontId="31" fillId="0" borderId="0" applyFont="0" applyFill="0" applyBorder="0" applyAlignment="0" applyProtection="0">
      <alignment horizontal="right"/>
    </xf>
    <xf numFmtId="289" fontId="31" fillId="0" borderId="0" applyFont="0" applyFill="0" applyBorder="0" applyAlignment="0" applyProtection="0"/>
    <xf numFmtId="0" fontId="9" fillId="0" borderId="0" applyFont="0" applyFill="0" applyBorder="0" applyAlignment="0" applyProtection="0">
      <alignment horizontal="right"/>
    </xf>
    <xf numFmtId="290" fontId="31" fillId="0" borderId="0" applyFont="0" applyFill="0" applyBorder="0" applyAlignment="0" applyProtection="0">
      <alignment horizontal="right"/>
    </xf>
    <xf numFmtId="0" fontId="31" fillId="0" borderId="0" applyFont="0" applyFill="0" applyBorder="0" applyAlignment="0" applyProtection="0"/>
    <xf numFmtId="40" fontId="9" fillId="0" borderId="0" applyFont="0" applyFill="0" applyBorder="0" applyProtection="0">
      <alignment horizontal="right"/>
    </xf>
    <xf numFmtId="40" fontId="9" fillId="0" borderId="0" applyFont="0" applyFill="0" applyBorder="0" applyProtection="0">
      <alignment horizontal="right"/>
    </xf>
    <xf numFmtId="214" fontId="16" fillId="0" borderId="0" applyFont="0" applyFill="0" applyBorder="0" applyAlignment="0" applyProtection="0"/>
    <xf numFmtId="39" fontId="16" fillId="0" borderId="0" applyFont="0" applyFill="0" applyBorder="0" applyAlignment="0" applyProtection="0"/>
    <xf numFmtId="37" fontId="89" fillId="0" borderId="0" applyFont="0" applyFill="0" applyBorder="0" applyAlignment="0" applyProtection="0"/>
    <xf numFmtId="3" fontId="9" fillId="0" borderId="0" applyFont="0" applyFill="0" applyBorder="0" applyAlignment="0" applyProtection="0"/>
    <xf numFmtId="0" fontId="90" fillId="0" borderId="0"/>
    <xf numFmtId="179" fontId="9" fillId="0" borderId="0" applyFont="0" applyFill="0" applyBorder="0" applyAlignment="0" applyProtection="0"/>
    <xf numFmtId="179" fontId="9" fillId="0" borderId="0" applyFont="0" applyFill="0" applyBorder="0" applyAlignment="0" applyProtection="0"/>
    <xf numFmtId="0" fontId="91" fillId="0" borderId="0"/>
    <xf numFmtId="0" fontId="92" fillId="0" borderId="0" applyNumberFormat="0" applyFill="0" applyBorder="0">
      <alignment horizontal="right"/>
    </xf>
    <xf numFmtId="0" fontId="91" fillId="0" borderId="0"/>
    <xf numFmtId="0" fontId="93" fillId="0" borderId="0">
      <alignment horizontal="left" vertical="center" indent="1"/>
    </xf>
    <xf numFmtId="291" fontId="55" fillId="0" borderId="0" applyFill="0" applyBorder="0" applyProtection="0"/>
    <xf numFmtId="291" fontId="55" fillId="0" borderId="8" applyFill="0" applyProtection="0"/>
    <xf numFmtId="291" fontId="55" fillId="0" borderId="8" applyFill="0" applyProtection="0"/>
    <xf numFmtId="291" fontId="55" fillId="0" borderId="1" applyFill="0" applyProtection="0"/>
    <xf numFmtId="291" fontId="83" fillId="0" borderId="0" applyFill="0" applyBorder="0" applyProtection="0"/>
    <xf numFmtId="267" fontId="83" fillId="0" borderId="0" applyFont="0" applyFill="0" applyBorder="0" applyAlignment="0" applyProtection="0"/>
    <xf numFmtId="267" fontId="83" fillId="0" borderId="0" applyFont="0" applyFill="0" applyBorder="0" applyAlignment="0" applyProtection="0"/>
    <xf numFmtId="168" fontId="87" fillId="0" borderId="0" applyFont="0" applyFill="0" applyBorder="0" applyAlignment="0" applyProtection="0"/>
    <xf numFmtId="168" fontId="87" fillId="0" borderId="0" applyFont="0" applyFill="0" applyBorder="0" applyAlignment="0" applyProtection="0"/>
    <xf numFmtId="292" fontId="87" fillId="0" borderId="0" applyFont="0" applyFill="0" applyBorder="0" applyAlignment="0" applyProtection="0"/>
    <xf numFmtId="292" fontId="87" fillId="0" borderId="0" applyFont="0" applyFill="0" applyBorder="0" applyAlignment="0" applyProtection="0"/>
    <xf numFmtId="293" fontId="31" fillId="0" borderId="0" applyFont="0" applyFill="0" applyBorder="0" applyAlignment="0" applyProtection="0">
      <alignment horizontal="right"/>
    </xf>
    <xf numFmtId="294" fontId="31" fillId="0" borderId="0" applyFont="0" applyFill="0" applyBorder="0" applyAlignment="0" applyProtection="0">
      <alignment horizontal="right"/>
    </xf>
    <xf numFmtId="295" fontId="89" fillId="0" borderId="0" applyFont="0" applyFill="0" applyBorder="0" applyAlignment="0" applyProtection="0"/>
    <xf numFmtId="37" fontId="94" fillId="0" borderId="29" applyFill="0" applyBorder="0"/>
    <xf numFmtId="37" fontId="95" fillId="0" borderId="29" applyFill="0" applyBorder="0">
      <protection locked="0"/>
    </xf>
    <xf numFmtId="37" fontId="9" fillId="16" borderId="7" applyFill="0" applyBorder="0"/>
    <xf numFmtId="37" fontId="95" fillId="0" borderId="29" applyFill="0" applyBorder="0">
      <protection locked="0"/>
    </xf>
    <xf numFmtId="296" fontId="89" fillId="0" borderId="0" applyFont="0" applyFill="0" applyBorder="0" applyAlignment="0" applyProtection="0"/>
    <xf numFmtId="166" fontId="9" fillId="0" borderId="0" applyFont="0" applyFill="0" applyBorder="0" applyAlignment="0" applyProtection="0"/>
    <xf numFmtId="178" fontId="96" fillId="0" borderId="0"/>
    <xf numFmtId="178" fontId="96" fillId="0" borderId="0"/>
    <xf numFmtId="297" fontId="89" fillId="0" borderId="0" applyFont="0" applyFill="0" applyBorder="0" applyAlignment="0" applyProtection="0"/>
    <xf numFmtId="298" fontId="83" fillId="16" borderId="0" applyFont="0" applyBorder="0"/>
    <xf numFmtId="298" fontId="83" fillId="16" borderId="0" applyFont="0" applyBorder="0"/>
    <xf numFmtId="299" fontId="45" fillId="0" borderId="0" applyFont="0" applyFill="0" applyBorder="0" applyAlignment="0" applyProtection="0"/>
    <xf numFmtId="14" fontId="97" fillId="0" borderId="0"/>
    <xf numFmtId="0" fontId="90" fillId="0" borderId="0"/>
    <xf numFmtId="300" fontId="31" fillId="0" borderId="0" applyFont="0" applyFill="0" applyBorder="0" applyAlignment="0" applyProtection="0"/>
    <xf numFmtId="15" fontId="98" fillId="0" borderId="30" applyFill="0" applyBorder="0" applyAlignment="0">
      <alignment horizontal="centerContinuous"/>
    </xf>
    <xf numFmtId="301" fontId="98" fillId="0" borderId="30" applyFill="0" applyBorder="0" applyAlignment="0">
      <alignment horizontal="centerContinuous"/>
    </xf>
    <xf numFmtId="302" fontId="99" fillId="0" borderId="0" applyFill="0" applyBorder="0" applyProtection="0"/>
    <xf numFmtId="14" fontId="99" fillId="0" borderId="0" applyFill="0" applyBorder="0" applyProtection="0"/>
    <xf numFmtId="15" fontId="9" fillId="0" borderId="0" applyFont="0" applyFill="0" applyBorder="0" applyProtection="0">
      <alignment horizontal="right"/>
    </xf>
    <xf numFmtId="14" fontId="9" fillId="0" borderId="16">
      <alignment horizontal="center"/>
    </xf>
    <xf numFmtId="303" fontId="55" fillId="0" borderId="0" applyFill="0" applyBorder="0" applyProtection="0"/>
    <xf numFmtId="303" fontId="55" fillId="0" borderId="8" applyFill="0" applyProtection="0"/>
    <xf numFmtId="303" fontId="55" fillId="0" borderId="8" applyFill="0" applyProtection="0"/>
    <xf numFmtId="303" fontId="55" fillId="0" borderId="1" applyFill="0" applyProtection="0"/>
    <xf numFmtId="303" fontId="83" fillId="0" borderId="0" applyFill="0" applyBorder="0" applyProtection="0"/>
    <xf numFmtId="304" fontId="17" fillId="0" borderId="0"/>
    <xf numFmtId="40" fontId="57" fillId="0" borderId="0" applyFill="0" applyBorder="0" applyAlignment="0" applyProtection="0"/>
    <xf numFmtId="305" fontId="100" fillId="0" borderId="0" applyFont="0" applyFill="0" applyBorder="0" applyAlignment="0" applyProtection="0">
      <alignment horizontal="right"/>
    </xf>
    <xf numFmtId="274" fontId="19" fillId="0" borderId="0" applyFont="0" applyFill="0" applyBorder="0" applyAlignment="0" applyProtection="0"/>
    <xf numFmtId="306" fontId="31" fillId="0" borderId="31" applyNumberFormat="0" applyFont="0" applyFill="0" applyAlignment="0" applyProtection="0"/>
    <xf numFmtId="169" fontId="101" fillId="0" borderId="0" applyFill="0" applyBorder="0" applyAlignment="0" applyProtection="0"/>
    <xf numFmtId="307" fontId="89" fillId="0" borderId="0"/>
    <xf numFmtId="0" fontId="102" fillId="0" borderId="0" applyNumberFormat="0" applyFill="0" applyBorder="0" applyAlignment="0" applyProtection="0"/>
    <xf numFmtId="308" fontId="9" fillId="0" borderId="0" applyFont="0" applyFill="0" applyBorder="0" applyAlignment="0" applyProtection="0"/>
    <xf numFmtId="308" fontId="9" fillId="0" borderId="0" applyFont="0" applyFill="0" applyBorder="0" applyAlignment="0" applyProtection="0"/>
    <xf numFmtId="4" fontId="103" fillId="0" borderId="0">
      <protection locked="0"/>
    </xf>
    <xf numFmtId="309" fontId="57" fillId="0" borderId="0" applyFont="0" applyFill="0" applyBorder="0" applyAlignment="0">
      <alignment vertical="center"/>
    </xf>
    <xf numFmtId="309" fontId="57" fillId="0" borderId="0" applyFont="0" applyFill="0" applyBorder="0" applyAlignment="0">
      <alignment vertical="center"/>
    </xf>
    <xf numFmtId="0" fontId="104" fillId="0" borderId="0" applyNumberFormat="0" applyFill="0" applyBorder="0" applyAlignment="0" applyProtection="0"/>
    <xf numFmtId="310" fontId="11" fillId="35" borderId="8" applyNumberFormat="0" applyFont="0" applyBorder="0" applyAlignment="0" applyProtection="0">
      <alignment horizontal="right"/>
    </xf>
    <xf numFmtId="310" fontId="11" fillId="35" borderId="8" applyNumberFormat="0" applyFont="0" applyBorder="0" applyAlignment="0" applyProtection="0">
      <alignment horizontal="right"/>
    </xf>
    <xf numFmtId="3" fontId="105" fillId="0" borderId="0" applyNumberFormat="0" applyFont="0" applyFill="0" applyBorder="0" applyAlignment="0" applyProtection="0">
      <alignment horizontal="left"/>
    </xf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11" fontId="106" fillId="0" borderId="0" applyFont="0" applyFill="0" applyBorder="0" applyAlignment="0" applyProtection="0"/>
    <xf numFmtId="311" fontId="106" fillId="0" borderId="0" applyFont="0" applyFill="0" applyBorder="0" applyAlignment="0" applyProtection="0"/>
    <xf numFmtId="0" fontId="12" fillId="0" borderId="7" applyFont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5" fontId="9" fillId="0" borderId="0">
      <alignment vertical="center"/>
    </xf>
    <xf numFmtId="15" fontId="9" fillId="0" borderId="0">
      <alignment vertical="center"/>
    </xf>
    <xf numFmtId="0" fontId="107" fillId="0" borderId="0" applyFill="0" applyBorder="0" applyProtection="0">
      <alignment horizontal="left"/>
    </xf>
    <xf numFmtId="1" fontId="11" fillId="0" borderId="0" applyNumberFormat="0" applyBorder="0" applyAlignment="0" applyProtection="0"/>
    <xf numFmtId="1" fontId="11" fillId="0" borderId="0" applyNumberFormat="0" applyBorder="0" applyAlignment="0" applyProtection="0"/>
    <xf numFmtId="312" fontId="106" fillId="0" borderId="0"/>
    <xf numFmtId="312" fontId="106" fillId="0" borderId="0"/>
    <xf numFmtId="313" fontId="108" fillId="0" borderId="0">
      <alignment vertical="center"/>
    </xf>
    <xf numFmtId="281" fontId="109" fillId="16" borderId="0" applyNumberFormat="0" applyBorder="0">
      <alignment horizontal="center" vertical="center"/>
    </xf>
    <xf numFmtId="314" fontId="9" fillId="0" borderId="32">
      <protection locked="0"/>
    </xf>
    <xf numFmtId="0" fontId="110" fillId="12" borderId="0" applyNumberFormat="0" applyBorder="0" applyAlignment="0" applyProtection="0"/>
    <xf numFmtId="9" fontId="111" fillId="0" borderId="0" applyNumberFormat="0" applyFill="0" applyBorder="0" applyAlignment="0" applyProtection="0"/>
    <xf numFmtId="38" fontId="12" fillId="16" borderId="0" applyNumberFormat="0" applyBorder="0" applyAlignment="0" applyProtection="0"/>
    <xf numFmtId="38" fontId="46" fillId="36" borderId="0" applyNumberFormat="0" applyFont="0" applyBorder="0" applyAlignment="0" applyProtection="0"/>
    <xf numFmtId="38" fontId="12" fillId="16" borderId="0" applyNumberFormat="0" applyBorder="0" applyAlignment="0" applyProtection="0"/>
    <xf numFmtId="49" fontId="112" fillId="0" borderId="0">
      <alignment horizontal="right"/>
    </xf>
    <xf numFmtId="49" fontId="112" fillId="0" borderId="0">
      <alignment horizontal="right"/>
    </xf>
    <xf numFmtId="49" fontId="113" fillId="0" borderId="0">
      <alignment horizontal="right"/>
    </xf>
    <xf numFmtId="313" fontId="114" fillId="0" borderId="0">
      <alignment vertical="center"/>
    </xf>
    <xf numFmtId="315" fontId="31" fillId="0" borderId="0" applyFont="0" applyFill="0" applyBorder="0" applyAlignment="0" applyProtection="0">
      <alignment horizontal="right"/>
    </xf>
    <xf numFmtId="214" fontId="115" fillId="37" borderId="0" applyNumberFormat="0" applyFont="0" applyAlignment="0"/>
    <xf numFmtId="40" fontId="57" fillId="0" borderId="33">
      <protection locked="0"/>
    </xf>
    <xf numFmtId="0" fontId="116" fillId="0" borderId="0" applyProtection="0">
      <alignment horizontal="right"/>
    </xf>
    <xf numFmtId="0" fontId="117" fillId="0" borderId="6" applyNumberFormat="0" applyAlignment="0" applyProtection="0">
      <alignment horizontal="left" vertical="center"/>
    </xf>
    <xf numFmtId="0" fontId="117" fillId="0" borderId="9">
      <alignment horizontal="left" vertical="center"/>
    </xf>
    <xf numFmtId="0" fontId="118" fillId="38" borderId="0" applyNumberFormat="0" applyBorder="0" applyProtection="0">
      <alignment horizontal="center"/>
    </xf>
    <xf numFmtId="38" fontId="9" fillId="0" borderId="0"/>
    <xf numFmtId="38" fontId="9" fillId="0" borderId="0"/>
    <xf numFmtId="0" fontId="119" fillId="0" borderId="0" applyProtection="0">
      <alignment horizontal="left"/>
    </xf>
    <xf numFmtId="0" fontId="120" fillId="0" borderId="0" applyProtection="0">
      <alignment horizontal="left"/>
    </xf>
    <xf numFmtId="0" fontId="121" fillId="0" borderId="0" applyNumberFormat="0" applyFill="0" applyBorder="0" applyAlignment="0" applyProtection="0"/>
    <xf numFmtId="0" fontId="9" fillId="0" borderId="0">
      <alignment horizontal="center"/>
    </xf>
    <xf numFmtId="37" fontId="122" fillId="0" borderId="0">
      <alignment horizontal="left"/>
    </xf>
    <xf numFmtId="37" fontId="123" fillId="0" borderId="0">
      <alignment horizontal="left"/>
    </xf>
    <xf numFmtId="37" fontId="124" fillId="0" borderId="0">
      <alignment horizontal="left"/>
    </xf>
    <xf numFmtId="0" fontId="125" fillId="0" borderId="34" applyNumberFormat="0" applyFill="0" applyBorder="0" applyAlignment="0" applyProtection="0">
      <alignment horizontal="left"/>
    </xf>
    <xf numFmtId="214" fontId="126" fillId="0" borderId="0" applyNumberFormat="0"/>
    <xf numFmtId="230" fontId="127" fillId="0" borderId="0">
      <protection locked="0"/>
    </xf>
    <xf numFmtId="40" fontId="57" fillId="0" borderId="35">
      <protection locked="0"/>
    </xf>
    <xf numFmtId="214" fontId="46" fillId="39" borderId="0" applyNumberFormat="0" applyBorder="0" applyAlignment="0" applyProtection="0"/>
    <xf numFmtId="3" fontId="128" fillId="40" borderId="36" applyNumberFormat="0" applyFont="0" applyBorder="0" applyAlignment="0">
      <alignment horizontal="right"/>
      <protection locked="0"/>
    </xf>
    <xf numFmtId="3" fontId="128" fillId="41" borderId="37" applyNumberFormat="0" applyFont="0" applyFill="0" applyBorder="0" applyAlignment="0" applyProtection="0">
      <alignment horizontal="right"/>
      <protection locked="0"/>
    </xf>
    <xf numFmtId="3" fontId="128" fillId="41" borderId="37" applyNumberFormat="0" applyFont="0" applyFill="0" applyBorder="0" applyAlignment="0" applyProtection="0">
      <alignment horizontal="right"/>
      <protection locked="0"/>
    </xf>
    <xf numFmtId="0" fontId="10" fillId="0" borderId="0"/>
    <xf numFmtId="0" fontId="9" fillId="0" borderId="0"/>
    <xf numFmtId="293" fontId="129" fillId="0" borderId="0" applyBorder="0"/>
    <xf numFmtId="295" fontId="129" fillId="0" borderId="0"/>
    <xf numFmtId="316" fontId="20" fillId="0" borderId="0" applyFont="0" applyFill="0" applyBorder="0" applyAlignment="0" applyProtection="0"/>
    <xf numFmtId="0" fontId="130" fillId="0" borderId="0" applyNumberFormat="0" applyFill="0" applyBorder="0" applyAlignment="0" applyProtection="0">
      <alignment vertical="top"/>
      <protection locked="0"/>
    </xf>
    <xf numFmtId="1" fontId="131" fillId="28" borderId="0" applyNumberFormat="0" applyFont="0" applyBorder="0" applyAlignment="0" applyProtection="0">
      <alignment horizontal="right"/>
    </xf>
    <xf numFmtId="10" fontId="12" fillId="29" borderId="7" applyNumberFormat="0" applyBorder="0" applyAlignment="0" applyProtection="0"/>
    <xf numFmtId="0" fontId="32" fillId="42" borderId="0" applyNumberFormat="0" applyFont="0" applyBorder="0" applyAlignment="0" applyProtection="0"/>
    <xf numFmtId="317" fontId="132" fillId="0" borderId="0" applyFill="0" applyBorder="0" applyProtection="0"/>
    <xf numFmtId="318" fontId="132" fillId="0" borderId="0" applyFill="0" applyBorder="0" applyProtection="0"/>
    <xf numFmtId="319" fontId="132" fillId="0" borderId="0" applyFill="0" applyBorder="0" applyProtection="0"/>
    <xf numFmtId="0" fontId="133" fillId="43" borderId="0" applyNumberFormat="0" applyFont="0" applyBorder="0" applyAlignment="0"/>
    <xf numFmtId="0" fontId="62" fillId="0" borderId="0" applyNumberFormat="0" applyFill="0" applyBorder="0" applyAlignment="0">
      <protection locked="0"/>
    </xf>
    <xf numFmtId="320" fontId="134" fillId="0" borderId="38" applyFont="0" applyFill="0" applyBorder="0" applyAlignment="0" applyProtection="0"/>
    <xf numFmtId="297" fontId="129" fillId="0" borderId="0"/>
    <xf numFmtId="321" fontId="135" fillId="0" borderId="0">
      <alignment horizontal="center"/>
    </xf>
    <xf numFmtId="322" fontId="136" fillId="0" borderId="0">
      <alignment horizontal="center"/>
    </xf>
    <xf numFmtId="323" fontId="20" fillId="0" borderId="0" applyFill="0">
      <alignment horizontal="center"/>
    </xf>
    <xf numFmtId="322" fontId="106" fillId="0" borderId="0" applyFont="0" applyAlignment="0">
      <alignment horizontal="center"/>
    </xf>
    <xf numFmtId="324" fontId="9" fillId="0" borderId="0" applyFont="0" applyFill="0" applyBorder="0" applyAlignment="0" applyProtection="0"/>
    <xf numFmtId="40" fontId="11" fillId="0" borderId="39">
      <protection locked="0"/>
    </xf>
    <xf numFmtId="40" fontId="57" fillId="44" borderId="40"/>
    <xf numFmtId="40" fontId="12" fillId="0" borderId="40">
      <protection locked="0"/>
    </xf>
    <xf numFmtId="1" fontId="137" fillId="1" borderId="41">
      <protection locked="0"/>
    </xf>
    <xf numFmtId="38" fontId="20" fillId="0" borderId="42">
      <protection locked="0"/>
    </xf>
    <xf numFmtId="0" fontId="25" fillId="0" borderId="0"/>
    <xf numFmtId="37" fontId="138" fillId="0" borderId="0" applyNumberFormat="0" applyFill="0" applyBorder="0" applyAlignment="0" applyProtection="0">
      <alignment horizontal="right"/>
    </xf>
    <xf numFmtId="0" fontId="139" fillId="0" borderId="43" applyNumberFormat="0" applyFill="0" applyAlignment="0" applyProtection="0"/>
    <xf numFmtId="37" fontId="138" fillId="0" borderId="0" applyNumberFormat="0" applyFill="0" applyBorder="0" applyAlignment="0" applyProtection="0">
      <alignment horizontal="right"/>
    </xf>
    <xf numFmtId="183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325" fontId="57" fillId="0" borderId="0" applyFont="0" applyFill="0" applyBorder="0" applyAlignment="0">
      <alignment vertical="center"/>
    </xf>
    <xf numFmtId="325" fontId="57" fillId="0" borderId="0" applyFont="0" applyFill="0" applyBorder="0" applyAlignment="0">
      <alignment vertical="center"/>
    </xf>
    <xf numFmtId="0" fontId="140" fillId="0" borderId="0"/>
    <xf numFmtId="326" fontId="11" fillId="0" borderId="0">
      <alignment horizontal="center"/>
    </xf>
    <xf numFmtId="326" fontId="141" fillId="0" borderId="0">
      <alignment horizontal="center"/>
    </xf>
    <xf numFmtId="40" fontId="9" fillId="0" borderId="44"/>
    <xf numFmtId="164" fontId="9" fillId="0" borderId="0" applyFont="0" applyFill="0" applyBorder="0" applyAlignment="0" applyProtection="0"/>
    <xf numFmtId="264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2" fontId="142" fillId="0" borderId="3" applyFont="0" applyFill="0" applyBorder="0" applyAlignment="0"/>
    <xf numFmtId="2" fontId="142" fillId="0" borderId="3" applyFont="0" applyFill="0" applyBorder="0" applyAlignment="0"/>
    <xf numFmtId="327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328" fontId="9" fillId="0" borderId="0" applyFont="0" applyFill="0" applyBorder="0" applyAlignment="0" applyProtection="0"/>
    <xf numFmtId="329" fontId="32" fillId="0" borderId="0">
      <alignment horizontal="right" vertical="top"/>
    </xf>
    <xf numFmtId="17" fontId="103" fillId="0" borderId="0">
      <protection locked="0"/>
    </xf>
    <xf numFmtId="330" fontId="9" fillId="0" borderId="0" applyFont="0" applyFill="0" applyBorder="0" applyAlignment="0" applyProtection="0"/>
    <xf numFmtId="331" fontId="9" fillId="0" borderId="0" applyFont="0" applyFill="0" applyBorder="0" applyAlignment="0" applyProtection="0"/>
    <xf numFmtId="332" fontId="87" fillId="0" borderId="0" applyFill="0" applyBorder="0" applyProtection="0">
      <alignment horizontal="right"/>
    </xf>
    <xf numFmtId="333" fontId="78" fillId="0" borderId="0" applyFont="0" applyFill="0" applyBorder="0" applyAlignment="0" applyProtection="0"/>
    <xf numFmtId="334" fontId="78" fillId="0" borderId="0" applyFont="0" applyFill="0" applyBorder="0" applyAlignment="0" applyProtection="0"/>
    <xf numFmtId="178" fontId="19" fillId="0" borderId="0" applyFont="0" applyFill="0" applyBorder="0" applyAlignment="0" applyProtection="0"/>
    <xf numFmtId="335" fontId="87" fillId="0" borderId="0" applyFill="0" applyBorder="0" applyProtection="0">
      <alignment horizontal="right"/>
    </xf>
    <xf numFmtId="335" fontId="87" fillId="0" borderId="0" applyFill="0" applyBorder="0" applyProtection="0">
      <alignment horizontal="right"/>
    </xf>
    <xf numFmtId="332" fontId="87" fillId="0" borderId="0" applyFill="0" applyBorder="0" applyProtection="0">
      <alignment horizontal="right"/>
    </xf>
    <xf numFmtId="336" fontId="99" fillId="0" borderId="0" applyFill="0" applyBorder="0" applyProtection="0">
      <alignment horizontal="right"/>
    </xf>
    <xf numFmtId="337" fontId="99" fillId="0" borderId="0" applyFill="0" applyBorder="0" applyProtection="0">
      <alignment horizontal="right"/>
    </xf>
    <xf numFmtId="338" fontId="19" fillId="0" borderId="0" applyFont="0" applyFill="0" applyBorder="0" applyAlignment="0" applyProtection="0"/>
    <xf numFmtId="0" fontId="9" fillId="0" borderId="0" applyNumberFormat="0" applyFill="0" applyBorder="0" applyProtection="0">
      <alignment horizontal="left"/>
    </xf>
    <xf numFmtId="0" fontId="9" fillId="0" borderId="0" applyNumberFormat="0" applyFill="0" applyBorder="0" applyProtection="0">
      <alignment horizontal="left"/>
    </xf>
    <xf numFmtId="294" fontId="129" fillId="0" borderId="45"/>
    <xf numFmtId="0" fontId="143" fillId="6" borderId="0" applyNumberFormat="0" applyBorder="0" applyAlignment="0" applyProtection="0"/>
    <xf numFmtId="37" fontId="144" fillId="0" borderId="0"/>
    <xf numFmtId="333" fontId="9" fillId="0" borderId="0"/>
    <xf numFmtId="333" fontId="9" fillId="0" borderId="0"/>
    <xf numFmtId="248" fontId="145" fillId="0" borderId="0"/>
    <xf numFmtId="339" fontId="81" fillId="0" borderId="0" applyFont="0" applyFill="0" applyBorder="0" applyAlignment="0" applyProtection="0"/>
    <xf numFmtId="37" fontId="55" fillId="0" borderId="0" applyAlignment="0"/>
    <xf numFmtId="0" fontId="9" fillId="0" borderId="0"/>
    <xf numFmtId="0" fontId="20" fillId="0" borderId="0"/>
    <xf numFmtId="37" fontId="78" fillId="0" borderId="0" applyNumberFormat="0" applyFill="0" applyAlignment="0"/>
    <xf numFmtId="2" fontId="32" fillId="0" borderId="0" applyBorder="0" applyProtection="0"/>
    <xf numFmtId="0" fontId="9" fillId="0" borderId="0"/>
    <xf numFmtId="0" fontId="9" fillId="0" borderId="0"/>
    <xf numFmtId="0" fontId="9" fillId="0" borderId="0"/>
    <xf numFmtId="0" fontId="146" fillId="0" borderId="0"/>
    <xf numFmtId="0" fontId="147" fillId="0" borderId="0"/>
    <xf numFmtId="0" fontId="25" fillId="0" borderId="0"/>
    <xf numFmtId="37" fontId="148" fillId="0" borderId="0" applyNumberFormat="0" applyFont="0" applyFill="0" applyBorder="0" applyAlignment="0" applyProtection="0"/>
    <xf numFmtId="0" fontId="10" fillId="45" borderId="46" applyNumberFormat="0" applyFont="0" applyAlignment="0" applyProtection="0"/>
    <xf numFmtId="0" fontId="10" fillId="45" borderId="46" applyNumberFormat="0" applyFont="0" applyAlignment="0" applyProtection="0"/>
    <xf numFmtId="340" fontId="99" fillId="0" borderId="0" applyBorder="0" applyProtection="0">
      <alignment horizontal="right"/>
    </xf>
    <xf numFmtId="340" fontId="132" fillId="46" borderId="0" applyBorder="0" applyProtection="0">
      <alignment horizontal="right"/>
    </xf>
    <xf numFmtId="340" fontId="149" fillId="0" borderId="9" applyBorder="0"/>
    <xf numFmtId="340" fontId="150" fillId="0" borderId="0" applyBorder="0" applyProtection="0">
      <alignment horizontal="right"/>
    </xf>
    <xf numFmtId="341" fontId="150" fillId="0" borderId="0" applyBorder="0" applyProtection="0">
      <alignment horizontal="right"/>
    </xf>
    <xf numFmtId="341" fontId="151" fillId="46" borderId="0" applyProtection="0">
      <alignment horizontal="right"/>
    </xf>
    <xf numFmtId="341" fontId="9" fillId="0" borderId="0" applyBorder="0" applyProtection="0">
      <alignment horizontal="right"/>
    </xf>
    <xf numFmtId="37" fontId="152" fillId="0" borderId="0" applyFill="0" applyBorder="0" applyProtection="0">
      <alignment horizontal="right"/>
    </xf>
    <xf numFmtId="286" fontId="153" fillId="0" borderId="0">
      <alignment horizontal="right"/>
      <protection locked="0"/>
    </xf>
    <xf numFmtId="2" fontId="153" fillId="0" borderId="0">
      <alignment horizontal="right"/>
      <protection locked="0"/>
    </xf>
    <xf numFmtId="0" fontId="9" fillId="0" borderId="0"/>
    <xf numFmtId="0" fontId="9" fillId="0" borderId="0"/>
    <xf numFmtId="317" fontId="99" fillId="0" borderId="0" applyFill="0" applyBorder="0" applyProtection="0"/>
    <xf numFmtId="318" fontId="99" fillId="0" borderId="0" applyFill="0" applyBorder="0" applyProtection="0"/>
    <xf numFmtId="319" fontId="99" fillId="0" borderId="0" applyFill="0" applyBorder="0" applyProtection="0"/>
    <xf numFmtId="0" fontId="9" fillId="0" borderId="0"/>
    <xf numFmtId="37" fontId="154" fillId="0" borderId="0"/>
    <xf numFmtId="37" fontId="25" fillId="0" borderId="0"/>
    <xf numFmtId="40" fontId="155" fillId="0" borderId="0" applyFont="0" applyFill="0" applyBorder="0" applyAlignment="0" applyProtection="0"/>
    <xf numFmtId="38" fontId="155" fillId="0" borderId="0" applyFont="0" applyFill="0" applyBorder="0" applyAlignment="0" applyProtection="0"/>
    <xf numFmtId="286" fontId="156" fillId="0" borderId="0"/>
    <xf numFmtId="49" fontId="32" fillId="0" borderId="0" applyNumberFormat="0" applyAlignment="0"/>
    <xf numFmtId="0" fontId="157" fillId="0" borderId="0">
      <alignment horizontal="left" vertical="top"/>
      <protection locked="0"/>
    </xf>
    <xf numFmtId="0" fontId="158" fillId="32" borderId="47" applyNumberFormat="0" applyAlignment="0" applyProtection="0"/>
    <xf numFmtId="342" fontId="57" fillId="0" borderId="0" applyFont="0" applyFill="0" applyBorder="0" applyAlignment="0">
      <alignment vertical="center"/>
    </xf>
    <xf numFmtId="342" fontId="57" fillId="0" borderId="0" applyFont="0" applyFill="0" applyBorder="0" applyAlignment="0">
      <alignment vertical="center"/>
    </xf>
    <xf numFmtId="0" fontId="159" fillId="0" borderId="0" applyNumberFormat="0" applyFill="0" applyBorder="0">
      <alignment horizontal="left"/>
    </xf>
    <xf numFmtId="1" fontId="160" fillId="0" borderId="0" applyProtection="0">
      <alignment horizontal="right" vertical="center"/>
    </xf>
    <xf numFmtId="214" fontId="106" fillId="0" borderId="0"/>
    <xf numFmtId="0" fontId="161" fillId="0" borderId="0">
      <alignment vertical="center"/>
    </xf>
    <xf numFmtId="0" fontId="152" fillId="0" borderId="0" applyNumberFormat="0">
      <alignment vertical="center"/>
    </xf>
    <xf numFmtId="343" fontId="11" fillId="0" borderId="0" applyFill="0" applyBorder="0"/>
    <xf numFmtId="343" fontId="11" fillId="0" borderId="0" applyFill="0" applyBorder="0"/>
    <xf numFmtId="254" fontId="129" fillId="0" borderId="0" applyFont="0" applyFill="0" applyBorder="0" applyAlignment="0" applyProtection="0"/>
    <xf numFmtId="173" fontId="87" fillId="0" borderId="0">
      <alignment horizontal="right"/>
    </xf>
    <xf numFmtId="173" fontId="87" fillId="0" borderId="0">
      <alignment horizontal="right"/>
    </xf>
    <xf numFmtId="0" fontId="90" fillId="0" borderId="0"/>
    <xf numFmtId="173" fontId="9" fillId="0" borderId="0" applyFont="0" applyFill="0" applyBorder="0" applyAlignment="0" applyProtection="0"/>
    <xf numFmtId="173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73" fontId="162" fillId="0" borderId="0" applyFont="0" applyFill="0" applyBorder="0" applyAlignment="0" applyProtection="0"/>
    <xf numFmtId="10" fontId="9" fillId="0" borderId="0" applyFont="0" applyFill="0" applyBorder="0" applyAlignment="0" applyProtection="0"/>
    <xf numFmtId="10" fontId="9" fillId="0" borderId="0" applyFont="0" applyFill="0" applyBorder="0" applyAlignment="0" applyProtection="0"/>
    <xf numFmtId="0" fontId="11" fillId="0" borderId="0"/>
    <xf numFmtId="0" fontId="11" fillId="0" borderId="0"/>
    <xf numFmtId="256" fontId="129" fillId="0" borderId="0" applyBorder="0" applyProtection="0">
      <alignment horizontal="right"/>
    </xf>
    <xf numFmtId="256" fontId="129" fillId="46" borderId="0" applyProtection="0">
      <alignment horizontal="right"/>
    </xf>
    <xf numFmtId="256" fontId="129" fillId="0" borderId="0" applyFont="0" applyBorder="0" applyProtection="0">
      <alignment horizontal="right"/>
    </xf>
    <xf numFmtId="261" fontId="129" fillId="0" borderId="0" applyFont="0" applyFill="0" applyBorder="0" applyProtection="0">
      <alignment horizontal="right"/>
    </xf>
    <xf numFmtId="262" fontId="129" fillId="0" borderId="0" applyFill="0" applyBorder="0" applyProtection="0"/>
    <xf numFmtId="263" fontId="129" fillId="0" borderId="0" applyFill="0" applyBorder="0" applyProtection="0"/>
    <xf numFmtId="265" fontId="129" fillId="0" borderId="0" applyFill="0" applyBorder="0" applyProtection="0"/>
    <xf numFmtId="270" fontId="129" fillId="0" borderId="0" applyFill="0" applyBorder="0" applyProtection="0"/>
    <xf numFmtId="9" fontId="83" fillId="0" borderId="0" applyFill="0" applyBorder="0" applyAlignment="0" applyProtection="0"/>
    <xf numFmtId="9" fontId="83" fillId="0" borderId="0" applyFill="0" applyBorder="0" applyAlignment="0" applyProtection="0"/>
    <xf numFmtId="10" fontId="32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272" fontId="129" fillId="0" borderId="0"/>
    <xf numFmtId="9" fontId="163" fillId="0" borderId="0" applyFont="0" applyFill="0" applyBorder="0" applyAlignment="0" applyProtection="0"/>
    <xf numFmtId="0" fontId="164" fillId="0" borderId="0"/>
    <xf numFmtId="37" fontId="165" fillId="47" borderId="0" applyNumberFormat="0" applyFont="0" applyFill="0" applyBorder="0" applyAlignment="0" applyProtection="0"/>
    <xf numFmtId="171" fontId="83" fillId="0" borderId="0">
      <alignment horizontal="center"/>
    </xf>
    <xf numFmtId="171" fontId="83" fillId="0" borderId="0">
      <alignment horizontal="center"/>
    </xf>
    <xf numFmtId="290" fontId="129" fillId="0" borderId="0">
      <alignment horizontal="center"/>
    </xf>
    <xf numFmtId="9" fontId="166" fillId="0" borderId="0">
      <alignment horizontal="right"/>
    </xf>
    <xf numFmtId="296" fontId="129" fillId="0" borderId="48" applyFont="0" applyProtection="0">
      <alignment horizontal="right"/>
      <protection locked="0"/>
    </xf>
    <xf numFmtId="344" fontId="9" fillId="0" borderId="0">
      <alignment horizontal="right"/>
    </xf>
    <xf numFmtId="345" fontId="106" fillId="0" borderId="49">
      <alignment horizontal="right"/>
    </xf>
    <xf numFmtId="345" fontId="106" fillId="0" borderId="50">
      <alignment horizontal="right"/>
      <protection locked="0"/>
    </xf>
    <xf numFmtId="0" fontId="32" fillId="0" borderId="0" applyNumberFormat="0" applyFont="0" applyFill="0" applyBorder="0" applyAlignment="0" applyProtection="0">
      <alignment horizontal="left"/>
    </xf>
    <xf numFmtId="15" fontId="32" fillId="0" borderId="0" applyFont="0" applyFill="0" applyBorder="0" applyAlignment="0" applyProtection="0"/>
    <xf numFmtId="4" fontId="32" fillId="0" borderId="0" applyFont="0" applyFill="0" applyBorder="0" applyAlignment="0" applyProtection="0"/>
    <xf numFmtId="0" fontId="9" fillId="0" borderId="2">
      <alignment horizontal="center"/>
    </xf>
    <xf numFmtId="0" fontId="9" fillId="0" borderId="2">
      <alignment horizontal="center"/>
    </xf>
    <xf numFmtId="3" fontId="32" fillId="0" borderId="0" applyFont="0" applyFill="0" applyBorder="0" applyAlignment="0" applyProtection="0"/>
    <xf numFmtId="0" fontId="32" fillId="48" borderId="0" applyNumberFormat="0" applyFont="0" applyBorder="0" applyAlignment="0" applyProtection="0"/>
    <xf numFmtId="346" fontId="87" fillId="0" borderId="0"/>
    <xf numFmtId="346" fontId="87" fillId="0" borderId="0"/>
    <xf numFmtId="273" fontId="129" fillId="0" borderId="0" applyFont="0" applyFill="0" applyBorder="0" applyProtection="0">
      <alignment horizontal="right"/>
    </xf>
    <xf numFmtId="346" fontId="87" fillId="0" borderId="0"/>
    <xf numFmtId="3" fontId="167" fillId="0" borderId="0"/>
    <xf numFmtId="14" fontId="83" fillId="0" borderId="7">
      <alignment vertical="top" wrapText="1"/>
    </xf>
    <xf numFmtId="286" fontId="32" fillId="25" borderId="51" applyNumberFormat="0" applyFont="0" applyBorder="0" applyAlignment="0" applyProtection="0">
      <alignment horizontal="center"/>
    </xf>
    <xf numFmtId="14" fontId="83" fillId="0" borderId="7">
      <alignment horizontal="right" vertical="top" wrapText="1"/>
    </xf>
    <xf numFmtId="0" fontId="55" fillId="0" borderId="7" applyNumberFormat="0" applyAlignment="0"/>
    <xf numFmtId="0" fontId="55" fillId="0" borderId="7" applyNumberFormat="0" applyAlignment="0"/>
    <xf numFmtId="0" fontId="55" fillId="0" borderId="7" applyNumberFormat="0" applyAlignment="0"/>
    <xf numFmtId="0" fontId="168" fillId="47" borderId="0">
      <alignment horizontal="center" vertical="center"/>
    </xf>
    <xf numFmtId="0" fontId="169" fillId="47" borderId="0">
      <alignment horizontal="center" vertical="top"/>
    </xf>
    <xf numFmtId="0" fontId="170" fillId="47" borderId="0">
      <alignment horizontal="right" vertical="center"/>
    </xf>
    <xf numFmtId="0" fontId="170" fillId="47" borderId="0">
      <alignment horizontal="left" vertical="center"/>
    </xf>
    <xf numFmtId="0" fontId="170" fillId="47" borderId="0">
      <alignment horizontal="center" vertical="center"/>
    </xf>
    <xf numFmtId="0" fontId="170" fillId="47" borderId="0">
      <alignment horizontal="right" vertical="center"/>
    </xf>
    <xf numFmtId="0" fontId="170" fillId="47" borderId="0">
      <alignment horizontal="left" vertical="center"/>
    </xf>
    <xf numFmtId="0" fontId="171" fillId="32" borderId="0">
      <alignment horizontal="left" vertical="center"/>
    </xf>
    <xf numFmtId="0" fontId="171" fillId="32" borderId="0">
      <alignment horizontal="right" vertical="center"/>
    </xf>
    <xf numFmtId="0" fontId="171" fillId="32" borderId="0">
      <alignment horizontal="center" vertical="center"/>
    </xf>
    <xf numFmtId="0" fontId="172" fillId="47" borderId="0">
      <alignment horizontal="right" vertical="top"/>
    </xf>
    <xf numFmtId="0" fontId="173" fillId="32" borderId="0">
      <alignment horizontal="left" vertical="center"/>
    </xf>
    <xf numFmtId="0" fontId="174" fillId="47" borderId="0">
      <alignment horizontal="left" vertical="top"/>
    </xf>
    <xf numFmtId="0" fontId="173" fillId="32" borderId="0">
      <alignment horizontal="right" vertical="center"/>
    </xf>
    <xf numFmtId="0" fontId="173" fillId="32" borderId="0">
      <alignment horizontal="center" vertical="center"/>
    </xf>
    <xf numFmtId="0" fontId="175" fillId="47" borderId="0">
      <alignment horizontal="right"/>
    </xf>
    <xf numFmtId="0" fontId="176" fillId="47" borderId="0">
      <alignment horizontal="left"/>
    </xf>
    <xf numFmtId="0" fontId="175" fillId="47" borderId="0">
      <alignment horizontal="right" vertical="top"/>
    </xf>
    <xf numFmtId="0" fontId="177" fillId="47" borderId="0">
      <alignment horizontal="right" vertical="top"/>
    </xf>
    <xf numFmtId="0" fontId="178" fillId="32" borderId="0">
      <alignment horizontal="center" vertical="center"/>
    </xf>
    <xf numFmtId="0" fontId="178" fillId="47" borderId="0">
      <alignment horizontal="left"/>
    </xf>
    <xf numFmtId="0" fontId="170" fillId="47" borderId="0">
      <alignment horizontal="center" vertical="center"/>
    </xf>
    <xf numFmtId="0" fontId="9" fillId="0" borderId="52">
      <alignment vertical="center"/>
    </xf>
    <xf numFmtId="0" fontId="9" fillId="0" borderId="52">
      <alignment vertical="center"/>
    </xf>
    <xf numFmtId="4" fontId="179" fillId="8" borderId="53" applyNumberFormat="0" applyProtection="0">
      <alignment vertical="center"/>
    </xf>
    <xf numFmtId="4" fontId="180" fillId="8" borderId="53" applyNumberFormat="0" applyProtection="0">
      <alignment vertical="center"/>
    </xf>
    <xf numFmtId="4" fontId="181" fillId="8" borderId="53" applyNumberFormat="0" applyProtection="0">
      <alignment horizontal="left" vertical="center" indent="1"/>
    </xf>
    <xf numFmtId="4" fontId="181" fillId="3" borderId="0" applyNumberFormat="0" applyProtection="0">
      <alignment horizontal="left" vertical="center" indent="1"/>
    </xf>
    <xf numFmtId="4" fontId="181" fillId="49" borderId="53" applyNumberFormat="0" applyProtection="0">
      <alignment horizontal="right" vertical="center"/>
    </xf>
    <xf numFmtId="4" fontId="181" fillId="50" borderId="53" applyNumberFormat="0" applyProtection="0">
      <alignment horizontal="right" vertical="center"/>
    </xf>
    <xf numFmtId="4" fontId="181" fillId="51" borderId="53" applyNumberFormat="0" applyProtection="0">
      <alignment horizontal="right" vertical="center"/>
    </xf>
    <xf numFmtId="4" fontId="181" fillId="37" borderId="53" applyNumberFormat="0" applyProtection="0">
      <alignment horizontal="right" vertical="center"/>
    </xf>
    <xf numFmtId="4" fontId="181" fillId="52" borderId="53" applyNumberFormat="0" applyProtection="0">
      <alignment horizontal="right" vertical="center"/>
    </xf>
    <xf numFmtId="4" fontId="181" fillId="53" borderId="53" applyNumberFormat="0" applyProtection="0">
      <alignment horizontal="right" vertical="center"/>
    </xf>
    <xf numFmtId="4" fontId="181" fillId="54" borderId="53" applyNumberFormat="0" applyProtection="0">
      <alignment horizontal="right" vertical="center"/>
    </xf>
    <xf numFmtId="4" fontId="181" fillId="55" borderId="53" applyNumberFormat="0" applyProtection="0">
      <alignment horizontal="right" vertical="center"/>
    </xf>
    <xf numFmtId="4" fontId="181" fillId="56" borderId="53" applyNumberFormat="0" applyProtection="0">
      <alignment horizontal="right" vertical="center"/>
    </xf>
    <xf numFmtId="4" fontId="179" fillId="57" borderId="54" applyNumberFormat="0" applyProtection="0">
      <alignment horizontal="left" vertical="center" indent="1"/>
    </xf>
    <xf numFmtId="4" fontId="179" fillId="40" borderId="0" applyNumberFormat="0" applyProtection="0">
      <alignment horizontal="left" vertical="center" indent="1"/>
    </xf>
    <xf numFmtId="4" fontId="179" fillId="3" borderId="0" applyNumberFormat="0" applyProtection="0">
      <alignment horizontal="left" vertical="center" indent="1"/>
    </xf>
    <xf numFmtId="4" fontId="181" fillId="40" borderId="53" applyNumberFormat="0" applyProtection="0">
      <alignment horizontal="right" vertical="center"/>
    </xf>
    <xf numFmtId="4" fontId="94" fillId="40" borderId="0" applyNumberFormat="0" applyProtection="0">
      <alignment horizontal="left" vertical="center" indent="1"/>
    </xf>
    <xf numFmtId="4" fontId="94" fillId="3" borderId="0" applyNumberFormat="0" applyProtection="0">
      <alignment horizontal="left" vertical="center" indent="1"/>
    </xf>
    <xf numFmtId="4" fontId="181" fillId="58" borderId="53" applyNumberFormat="0" applyProtection="0">
      <alignment vertical="center"/>
    </xf>
    <xf numFmtId="4" fontId="182" fillId="58" borderId="53" applyNumberFormat="0" applyProtection="0">
      <alignment vertical="center"/>
    </xf>
    <xf numFmtId="4" fontId="179" fillId="40" borderId="55" applyNumberFormat="0" applyProtection="0">
      <alignment horizontal="left" vertical="center" indent="1"/>
    </xf>
    <xf numFmtId="4" fontId="181" fillId="58" borderId="53" applyNumberFormat="0" applyProtection="0">
      <alignment horizontal="right" vertical="center"/>
    </xf>
    <xf numFmtId="4" fontId="182" fillId="58" borderId="53" applyNumberFormat="0" applyProtection="0">
      <alignment horizontal="right" vertical="center"/>
    </xf>
    <xf numFmtId="4" fontId="179" fillId="40" borderId="53" applyNumberFormat="0" applyProtection="0">
      <alignment horizontal="left" vertical="center" indent="1"/>
    </xf>
    <xf numFmtId="4" fontId="183" fillId="46" borderId="55" applyNumberFormat="0" applyProtection="0">
      <alignment horizontal="left" vertical="center" indent="1"/>
    </xf>
    <xf numFmtId="4" fontId="184" fillId="58" borderId="53" applyNumberFormat="0" applyProtection="0">
      <alignment horizontal="right" vertical="center"/>
    </xf>
    <xf numFmtId="1" fontId="185" fillId="37" borderId="0"/>
    <xf numFmtId="1" fontId="186" fillId="59" borderId="0"/>
    <xf numFmtId="1" fontId="187" fillId="29" borderId="56" applyBorder="0"/>
    <xf numFmtId="1" fontId="185" fillId="37" borderId="56" applyNumberFormat="0" applyFont="0" applyBorder="0" applyAlignment="0" applyProtection="0">
      <protection locked="0"/>
    </xf>
    <xf numFmtId="1" fontId="32" fillId="37" borderId="0"/>
    <xf numFmtId="0" fontId="97" fillId="0" borderId="57"/>
    <xf numFmtId="0" fontId="97" fillId="0" borderId="57"/>
    <xf numFmtId="0" fontId="117" fillId="0" borderId="0" applyFill="0" applyBorder="0" applyProtection="0">
      <alignment horizontal="left"/>
    </xf>
    <xf numFmtId="1" fontId="164" fillId="60" borderId="0" applyNumberFormat="0" applyFont="0" applyBorder="0" applyAlignment="0">
      <alignment horizontal="left"/>
    </xf>
    <xf numFmtId="1" fontId="9" fillId="0" borderId="0"/>
    <xf numFmtId="1" fontId="9" fillId="0" borderId="0"/>
    <xf numFmtId="0" fontId="188" fillId="0" borderId="0" applyFont="0" applyFill="0" applyBorder="0">
      <alignment horizontal="right"/>
    </xf>
    <xf numFmtId="275" fontId="129" fillId="0" borderId="0" applyFill="0" applyBorder="0"/>
    <xf numFmtId="169" fontId="80" fillId="0" borderId="0" applyFill="0" applyBorder="0" applyAlignment="0" applyProtection="0"/>
    <xf numFmtId="276" fontId="129" fillId="0" borderId="0" applyFont="0"/>
    <xf numFmtId="38" fontId="46" fillId="0" borderId="0" applyFill="0" applyBorder="0" applyAlignment="0" applyProtection="0"/>
    <xf numFmtId="278" fontId="129" fillId="0" borderId="0" applyFont="0" applyFill="0" applyBorder="0" applyAlignment="0" applyProtection="0"/>
    <xf numFmtId="280" fontId="129" fillId="0" borderId="0"/>
    <xf numFmtId="281" fontId="129" fillId="0" borderId="0"/>
    <xf numFmtId="0" fontId="189" fillId="0" borderId="0"/>
    <xf numFmtId="254" fontId="78" fillId="0" borderId="0"/>
    <xf numFmtId="0" fontId="9" fillId="0" borderId="0" applyAlignment="0">
      <alignment horizontal="centerContinuous"/>
    </xf>
    <xf numFmtId="214" fontId="83" fillId="47" borderId="0"/>
    <xf numFmtId="214" fontId="83" fillId="47" borderId="0"/>
    <xf numFmtId="12" fontId="20" fillId="0" borderId="0" applyFont="0" applyFill="0" applyBorder="0" applyProtection="0">
      <alignment horizontal="right"/>
    </xf>
    <xf numFmtId="282" fontId="129" fillId="61" borderId="0" applyFont="0" applyFill="0" applyBorder="0" applyProtection="0">
      <alignment horizontal="right"/>
    </xf>
    <xf numFmtId="0" fontId="25" fillId="0" borderId="0"/>
    <xf numFmtId="0" fontId="15" fillId="0" borderId="0"/>
    <xf numFmtId="284" fontId="129" fillId="0" borderId="0" applyNumberFormat="0" applyFill="0" applyBorder="0" applyAlignment="0" applyProtection="0">
      <alignment horizontal="right" vertical="center" wrapText="1"/>
    </xf>
    <xf numFmtId="0" fontId="190" fillId="0" borderId="0" applyNumberFormat="0" applyFill="0" applyBorder="0" applyAlignment="0" applyProtection="0"/>
    <xf numFmtId="0" fontId="191" fillId="0" borderId="0" applyNumberFormat="0" applyFill="0" applyBorder="0" applyAlignment="0" applyProtection="0">
      <protection locked="0"/>
    </xf>
    <xf numFmtId="0" fontId="192" fillId="0" borderId="8" applyNumberFormat="0" applyFill="0" applyProtection="0">
      <alignment horizontal="right"/>
    </xf>
    <xf numFmtId="0" fontId="192" fillId="0" borderId="8" applyNumberFormat="0" applyFill="0" applyProtection="0">
      <alignment horizontal="right"/>
    </xf>
    <xf numFmtId="0" fontId="193" fillId="0" borderId="0"/>
    <xf numFmtId="40" fontId="17" fillId="0" borderId="40"/>
    <xf numFmtId="40" fontId="57" fillId="37" borderId="33"/>
    <xf numFmtId="40" fontId="194" fillId="0" borderId="58"/>
    <xf numFmtId="0" fontId="192" fillId="0" borderId="5" applyNumberFormat="0" applyProtection="0">
      <alignment horizontal="right"/>
    </xf>
    <xf numFmtId="0" fontId="195" fillId="0" borderId="0" applyBorder="0" applyProtection="0">
      <alignment vertical="center"/>
    </xf>
    <xf numFmtId="306" fontId="195" fillId="0" borderId="16" applyBorder="0" applyProtection="0">
      <alignment horizontal="right" vertical="center"/>
    </xf>
    <xf numFmtId="0" fontId="196" fillId="62" borderId="0" applyBorder="0" applyProtection="0">
      <alignment horizontal="centerContinuous" vertical="center"/>
    </xf>
    <xf numFmtId="0" fontId="196" fillId="63" borderId="16" applyBorder="0" applyProtection="0">
      <alignment horizontal="centerContinuous" vertical="center"/>
    </xf>
    <xf numFmtId="0" fontId="9" fillId="0" borderId="0" applyBorder="0" applyProtection="0">
      <alignment vertical="center"/>
    </xf>
    <xf numFmtId="0" fontId="9" fillId="0" borderId="0"/>
    <xf numFmtId="0" fontId="9" fillId="0" borderId="0"/>
    <xf numFmtId="0" fontId="197" fillId="0" borderId="0">
      <alignment vertical="center"/>
    </xf>
    <xf numFmtId="0" fontId="198" fillId="0" borderId="0">
      <alignment vertical="center"/>
    </xf>
    <xf numFmtId="0" fontId="197" fillId="0" borderId="0">
      <alignment vertical="center"/>
    </xf>
    <xf numFmtId="0" fontId="114" fillId="0" borderId="0">
      <alignment vertical="center"/>
    </xf>
    <xf numFmtId="0" fontId="9" fillId="0" borderId="0"/>
    <xf numFmtId="0" fontId="199" fillId="0" borderId="0" applyFill="0" applyBorder="0" applyProtection="0">
      <alignment horizontal="left"/>
    </xf>
    <xf numFmtId="0" fontId="107" fillId="0" borderId="45" applyFill="0" applyBorder="0" applyProtection="0">
      <alignment horizontal="left" vertical="top"/>
    </xf>
    <xf numFmtId="0" fontId="51" fillId="0" borderId="0">
      <alignment horizontal="centerContinuous"/>
    </xf>
    <xf numFmtId="0" fontId="200" fillId="64" borderId="59" applyNumberFormat="0" applyFont="0" applyFill="0" applyAlignment="0" applyProtection="0">
      <protection locked="0"/>
    </xf>
    <xf numFmtId="0" fontId="9" fillId="0" borderId="0"/>
    <xf numFmtId="0" fontId="9" fillId="0" borderId="0"/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01" fillId="0" borderId="0" applyFill="0" applyBorder="0" applyProtection="0">
      <alignment horizontal="left" vertical="top"/>
    </xf>
    <xf numFmtId="288" fontId="129" fillId="0" borderId="0" applyFont="0" applyFill="0" applyBorder="0" applyAlignment="0" applyProtection="0"/>
    <xf numFmtId="0" fontId="55" fillId="0" borderId="0" applyNumberFormat="0" applyFill="0" applyBorder="0" applyAlignment="0" applyProtection="0"/>
    <xf numFmtId="0" fontId="202" fillId="0" borderId="0" applyNumberFormat="0" applyFill="0" applyBorder="0" applyAlignment="0" applyProtection="0"/>
    <xf numFmtId="0" fontId="26" fillId="0" borderId="0" applyNumberFormat="0" applyBorder="0" applyAlignment="0"/>
    <xf numFmtId="242" fontId="9" fillId="0" borderId="0"/>
    <xf numFmtId="242" fontId="9" fillId="0" borderId="0"/>
    <xf numFmtId="242" fontId="9" fillId="0" borderId="0"/>
    <xf numFmtId="242" fontId="9" fillId="0" borderId="0"/>
    <xf numFmtId="243" fontId="9" fillId="0" borderId="0"/>
    <xf numFmtId="243" fontId="9" fillId="0" borderId="0"/>
    <xf numFmtId="0" fontId="203" fillId="0" borderId="0"/>
    <xf numFmtId="250" fontId="204" fillId="0" borderId="0">
      <alignment horizontal="center"/>
    </xf>
    <xf numFmtId="0" fontId="205" fillId="65" borderId="0"/>
    <xf numFmtId="0" fontId="205" fillId="65" borderId="0" applyNumberFormat="0">
      <alignment horizontal="right"/>
    </xf>
    <xf numFmtId="37" fontId="206" fillId="32" borderId="60" applyNumberFormat="0" applyBorder="0">
      <alignment horizontal="center"/>
    </xf>
    <xf numFmtId="38" fontId="188" fillId="66" borderId="16" applyAlignment="0"/>
    <xf numFmtId="0" fontId="9" fillId="0" borderId="0" applyFill="0" applyBorder="0" applyAlignment="0" applyProtection="0"/>
    <xf numFmtId="0" fontId="9" fillId="0" borderId="0" applyFill="0" applyBorder="0" applyAlignment="0" applyProtection="0"/>
    <xf numFmtId="0" fontId="207" fillId="0" borderId="0"/>
    <xf numFmtId="0" fontId="208" fillId="0" borderId="61" applyNumberFormat="0" applyFill="0" applyAlignment="0" applyProtection="0"/>
    <xf numFmtId="347" fontId="87" fillId="0" borderId="0">
      <alignment horizontal="right"/>
    </xf>
    <xf numFmtId="347" fontId="87" fillId="0" borderId="0">
      <alignment horizontal="right"/>
    </xf>
    <xf numFmtId="246" fontId="9" fillId="0" borderId="0"/>
    <xf numFmtId="246" fontId="9" fillId="0" borderId="0"/>
    <xf numFmtId="0" fontId="23" fillId="3" borderId="0"/>
    <xf numFmtId="0" fontId="209" fillId="8" borderId="0"/>
    <xf numFmtId="0" fontId="209" fillId="16" borderId="0"/>
    <xf numFmtId="0" fontId="209" fillId="0" borderId="0"/>
    <xf numFmtId="250" fontId="9" fillId="0" borderId="0">
      <alignment horizontal="left"/>
      <protection locked="0"/>
    </xf>
    <xf numFmtId="250" fontId="9" fillId="0" borderId="0">
      <alignment horizontal="left"/>
      <protection locked="0"/>
    </xf>
    <xf numFmtId="0" fontId="28" fillId="0" borderId="0"/>
    <xf numFmtId="0" fontId="16" fillId="0" borderId="0" applyNumberFormat="0" applyFill="0" applyBorder="0" applyAlignment="0" applyProtection="0"/>
    <xf numFmtId="214" fontId="210" fillId="0" borderId="0" applyNumberFormat="0" applyFill="0" applyBorder="0" applyAlignment="0" applyProtection="0"/>
    <xf numFmtId="0" fontId="211" fillId="0" borderId="0">
      <alignment horizontal="fill"/>
    </xf>
    <xf numFmtId="0" fontId="212" fillId="0" borderId="0"/>
    <xf numFmtId="0" fontId="9" fillId="0" borderId="8" applyNumberFormat="0" applyFont="0" applyFill="0" applyAlignment="0" applyProtection="0"/>
    <xf numFmtId="0" fontId="9" fillId="0" borderId="8" applyNumberFormat="0" applyFont="0" applyFill="0" applyAlignment="0" applyProtection="0"/>
    <xf numFmtId="348" fontId="32" fillId="0" borderId="0" applyFont="0" applyFill="0" applyBorder="0" applyAlignment="0" applyProtection="0"/>
    <xf numFmtId="233" fontId="32" fillId="0" borderId="0" applyFont="0" applyFill="0" applyBorder="0" applyAlignment="0" applyProtection="0"/>
    <xf numFmtId="38" fontId="213" fillId="0" borderId="0" applyNumberFormat="0" applyFill="0" applyBorder="0" applyProtection="0">
      <alignment horizontal="center"/>
    </xf>
    <xf numFmtId="349" fontId="9" fillId="0" borderId="0"/>
    <xf numFmtId="350" fontId="9" fillId="0" borderId="0" applyFont="0" applyFill="0" applyBorder="0" applyAlignment="0" applyProtection="0"/>
    <xf numFmtId="351" fontId="9" fillId="0" borderId="0" applyFont="0" applyFill="0" applyBorder="0" applyAlignment="0" applyProtection="0"/>
    <xf numFmtId="0" fontId="214" fillId="0" borderId="0" applyNumberFormat="0" applyFill="0" applyBorder="0" applyAlignment="0" applyProtection="0"/>
    <xf numFmtId="1" fontId="215" fillId="37" borderId="0">
      <alignment horizontal="center"/>
    </xf>
    <xf numFmtId="3" fontId="128" fillId="0" borderId="62" applyNumberFormat="0" applyBorder="0" applyAlignment="0" applyProtection="0">
      <protection locked="0"/>
    </xf>
    <xf numFmtId="3" fontId="128" fillId="0" borderId="62" applyNumberFormat="0" applyBorder="0" applyAlignment="0" applyProtection="0">
      <protection locked="0"/>
    </xf>
    <xf numFmtId="0" fontId="216" fillId="16" borderId="0">
      <alignment horizontal="center"/>
    </xf>
    <xf numFmtId="248" fontId="17" fillId="0" borderId="0"/>
    <xf numFmtId="248" fontId="17" fillId="0" borderId="0"/>
    <xf numFmtId="205" fontId="89" fillId="0" borderId="0"/>
    <xf numFmtId="274" fontId="89" fillId="0" borderId="0"/>
    <xf numFmtId="250" fontId="78" fillId="0" borderId="0" applyFont="0" applyFill="0" applyBorder="0" applyProtection="0">
      <alignment horizontal="right"/>
    </xf>
    <xf numFmtId="352" fontId="98" fillId="0" borderId="30" applyFill="0" applyBorder="0" applyAlignment="0">
      <alignment horizontal="centerContinuous"/>
    </xf>
    <xf numFmtId="0" fontId="10" fillId="0" borderId="30" applyFont="0" applyFill="0" applyBorder="0" applyAlignment="0">
      <alignment horizontal="centerContinuous"/>
    </xf>
    <xf numFmtId="266" fontId="9" fillId="0" borderId="0" applyFill="0" applyBorder="0" applyProtection="0"/>
    <xf numFmtId="266" fontId="9" fillId="0" borderId="0" applyFill="0" applyBorder="0" applyProtection="0"/>
    <xf numFmtId="267" fontId="9" fillId="0" borderId="0" applyFill="0" applyBorder="0" applyProtection="0"/>
    <xf numFmtId="267" fontId="9" fillId="0" borderId="0" applyFill="0" applyBorder="0" applyProtection="0"/>
    <xf numFmtId="0" fontId="209" fillId="0" borderId="0" applyFill="0" applyBorder="0" applyAlignment="0" applyProtection="0"/>
    <xf numFmtId="0" fontId="209" fillId="0" borderId="0"/>
    <xf numFmtId="353" fontId="80" fillId="0" borderId="0" applyFont="0" applyFill="0" applyBorder="0" applyAlignment="0" applyProtection="0"/>
    <xf numFmtId="0" fontId="56" fillId="0" borderId="0" applyNumberFormat="0" applyFill="0" applyBorder="0" applyAlignment="0" applyProtection="0">
      <alignment vertical="top"/>
      <protection locked="0"/>
    </xf>
    <xf numFmtId="0" fontId="217" fillId="0" borderId="0" applyNumberFormat="0" applyFill="0" applyBorder="0" applyAlignment="0" applyProtection="0"/>
    <xf numFmtId="0" fontId="9" fillId="0" borderId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0" fontId="9" fillId="0" borderId="0"/>
    <xf numFmtId="0" fontId="9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2" fillId="0" borderId="0"/>
    <xf numFmtId="0" fontId="4" fillId="0" borderId="0"/>
    <xf numFmtId="0" fontId="53" fillId="0" borderId="0"/>
    <xf numFmtId="0" fontId="9" fillId="0" borderId="0"/>
    <xf numFmtId="0" fontId="2" fillId="0" borderId="0"/>
    <xf numFmtId="0" fontId="2" fillId="0" borderId="0"/>
    <xf numFmtId="0" fontId="11" fillId="0" borderId="0">
      <alignment horizontal="left"/>
    </xf>
    <xf numFmtId="0" fontId="10" fillId="0" borderId="0"/>
    <xf numFmtId="0" fontId="53" fillId="0" borderId="0"/>
    <xf numFmtId="0" fontId="2" fillId="0" borderId="0"/>
    <xf numFmtId="37" fontId="129" fillId="0" borderId="0"/>
    <xf numFmtId="0" fontId="2" fillId="0" borderId="0"/>
    <xf numFmtId="0" fontId="2" fillId="0" borderId="0"/>
    <xf numFmtId="0" fontId="9" fillId="0" borderId="0"/>
    <xf numFmtId="0" fontId="10" fillId="0" borderId="0"/>
    <xf numFmtId="0" fontId="10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10" fillId="0" borderId="0"/>
    <xf numFmtId="0" fontId="53" fillId="0" borderId="0"/>
    <xf numFmtId="9" fontId="4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5" fillId="0" borderId="0"/>
    <xf numFmtId="0" fontId="21" fillId="0" borderId="0"/>
    <xf numFmtId="0" fontId="15" fillId="0" borderId="0"/>
    <xf numFmtId="0" fontId="15" fillId="0" borderId="0"/>
    <xf numFmtId="0" fontId="9" fillId="0" borderId="0">
      <alignment vertical="top"/>
    </xf>
    <xf numFmtId="0" fontId="9" fillId="0" borderId="0">
      <alignment vertical="top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7" fillId="0" borderId="0">
      <alignment vertical="top"/>
    </xf>
    <xf numFmtId="0" fontId="17" fillId="0" borderId="0">
      <alignment vertical="top"/>
    </xf>
    <xf numFmtId="0" fontId="10" fillId="0" borderId="0"/>
    <xf numFmtId="49" fontId="218" fillId="0" borderId="7" applyNumberFormat="0" applyFill="0" applyAlignment="0" applyProtection="0"/>
    <xf numFmtId="49" fontId="219" fillId="0" borderId="0" applyFill="0" applyBorder="0" applyProtection="0"/>
    <xf numFmtId="0" fontId="165" fillId="0" borderId="0" applyNumberFormat="0" applyFill="0" applyBorder="0" applyAlignment="0" applyProtection="0"/>
    <xf numFmtId="277" fontId="9" fillId="0" borderId="0" applyFont="0" applyFill="0" applyBorder="0" applyAlignment="0" applyProtection="0"/>
    <xf numFmtId="354" fontId="9" fillId="0" borderId="0" applyFont="0" applyFill="0" applyBorder="0" applyAlignment="0" applyProtection="0"/>
    <xf numFmtId="172" fontId="220" fillId="0" borderId="0" applyFont="0" applyFill="0" applyBorder="0" applyAlignment="0" applyProtection="0"/>
    <xf numFmtId="172" fontId="220" fillId="0" borderId="0" applyFont="0" applyFill="0" applyBorder="0" applyAlignment="0" applyProtection="0"/>
    <xf numFmtId="40" fontId="221" fillId="0" borderId="0" applyFont="0" applyFill="0" applyBorder="0" applyAlignment="0" applyProtection="0"/>
    <xf numFmtId="170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228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9" fontId="222" fillId="0" borderId="7" applyNumberFormat="0" applyFill="0" applyAlignment="0" applyProtection="0"/>
    <xf numFmtId="172" fontId="2" fillId="0" borderId="0" applyFont="0" applyFill="0" applyBorder="0" applyAlignment="0" applyProtection="0"/>
    <xf numFmtId="9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0" fontId="10" fillId="0" borderId="0"/>
    <xf numFmtId="0" fontId="4" fillId="0" borderId="0"/>
    <xf numFmtId="9" fontId="4" fillId="0" borderId="0" applyFont="0" applyFill="0" applyBorder="0" applyAlignment="0" applyProtection="0"/>
    <xf numFmtId="0" fontId="225" fillId="0" borderId="0" applyNumberFormat="0" applyFill="0" applyBorder="0" applyAlignment="0" applyProtection="0"/>
    <xf numFmtId="172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130">
    <xf numFmtId="0" fontId="0" fillId="0" borderId="0" xfId="0"/>
    <xf numFmtId="0" fontId="6" fillId="0" borderId="0" xfId="0" applyFont="1"/>
    <xf numFmtId="0" fontId="5" fillId="0" borderId="0" xfId="0" applyFont="1"/>
    <xf numFmtId="0" fontId="224" fillId="0" borderId="0" xfId="0" applyFont="1"/>
    <xf numFmtId="0" fontId="6" fillId="0" borderId="0" xfId="0" applyFont="1" applyAlignment="1">
      <alignment vertical="center"/>
    </xf>
    <xf numFmtId="174" fontId="14" fillId="0" borderId="0" xfId="0" applyNumberFormat="1" applyFont="1" applyAlignment="1" applyProtection="1">
      <alignment horizontal="center"/>
      <protection locked="0"/>
    </xf>
    <xf numFmtId="175" fontId="226" fillId="0" borderId="0" xfId="3613" applyNumberFormat="1" applyFont="1" applyFill="1" applyBorder="1" applyAlignment="1" applyProtection="1">
      <alignment horizontal="center" vertical="center" wrapText="1"/>
      <protection locked="0"/>
    </xf>
    <xf numFmtId="173" fontId="8" fillId="0" borderId="0" xfId="3615" applyNumberFormat="1" applyFont="1" applyBorder="1" applyAlignment="1" applyProtection="1">
      <alignment horizontal="right"/>
      <protection locked="0"/>
    </xf>
    <xf numFmtId="0" fontId="6" fillId="0" borderId="0" xfId="0" applyFont="1" applyProtection="1">
      <protection locked="0"/>
    </xf>
    <xf numFmtId="0" fontId="6" fillId="0" borderId="0" xfId="0" applyFont="1" applyAlignment="1" applyProtection="1">
      <alignment horizontal="center" vertical="center"/>
      <protection locked="0"/>
    </xf>
    <xf numFmtId="173" fontId="8" fillId="0" borderId="0" xfId="3615" applyNumberFormat="1" applyFont="1" applyBorder="1" applyAlignment="1" applyProtection="1">
      <alignment horizontal="right"/>
    </xf>
    <xf numFmtId="175" fontId="226" fillId="0" borderId="0" xfId="3613" applyNumberFormat="1" applyFont="1" applyFill="1" applyBorder="1" applyAlignment="1" applyProtection="1">
      <alignment horizontal="right" wrapText="1"/>
    </xf>
    <xf numFmtId="174" fontId="14" fillId="0" borderId="0" xfId="0" applyNumberFormat="1" applyFont="1" applyAlignment="1" applyProtection="1">
      <alignment horizontal="center"/>
    </xf>
    <xf numFmtId="175" fontId="226" fillId="0" borderId="0" xfId="3613" applyNumberFormat="1" applyFont="1" applyFill="1" applyBorder="1" applyAlignment="1" applyProtection="1">
      <alignment horizontal="center" vertical="center" wrapText="1"/>
    </xf>
    <xf numFmtId="0" fontId="6" fillId="0" borderId="0" xfId="0" applyFont="1" applyProtection="1"/>
    <xf numFmtId="0" fontId="6" fillId="0" borderId="0" xfId="0" applyFont="1" applyAlignment="1" applyProtection="1">
      <alignment horizontal="center" vertical="center"/>
    </xf>
    <xf numFmtId="173" fontId="7" fillId="0" borderId="0" xfId="3615" applyNumberFormat="1" applyFont="1" applyFill="1" applyBorder="1" applyAlignment="1" applyProtection="1">
      <alignment horizontal="right"/>
    </xf>
    <xf numFmtId="173" fontId="8" fillId="0" borderId="0" xfId="3615" applyNumberFormat="1" applyFont="1" applyFill="1" applyBorder="1" applyAlignment="1" applyProtection="1">
      <alignment horizontal="right"/>
    </xf>
    <xf numFmtId="176" fontId="7" fillId="0" borderId="0" xfId="3615" applyNumberFormat="1" applyFont="1" applyFill="1" applyBorder="1" applyAlignment="1" applyProtection="1">
      <alignment horizontal="right"/>
    </xf>
    <xf numFmtId="176" fontId="7" fillId="0" borderId="0" xfId="3615" applyNumberFormat="1" applyFont="1" applyFill="1" applyBorder="1" applyAlignment="1" applyProtection="1"/>
    <xf numFmtId="356" fontId="7" fillId="0" borderId="0" xfId="3615" applyNumberFormat="1" applyFont="1" applyBorder="1" applyAlignment="1" applyProtection="1">
      <alignment horizontal="right"/>
    </xf>
    <xf numFmtId="0" fontId="223" fillId="67" borderId="63" xfId="0" applyFont="1" applyFill="1" applyBorder="1" applyAlignment="1" applyProtection="1">
      <alignment horizontal="center" vertical="center" wrapText="1"/>
    </xf>
    <xf numFmtId="176" fontId="7" fillId="0" borderId="63" xfId="1" applyNumberFormat="1" applyFont="1" applyBorder="1" applyAlignment="1" applyProtection="1">
      <alignment horizontal="right"/>
    </xf>
    <xf numFmtId="176" fontId="8" fillId="0" borderId="63" xfId="1" applyNumberFormat="1" applyFont="1" applyBorder="1" applyAlignment="1" applyProtection="1">
      <alignment horizontal="right"/>
    </xf>
    <xf numFmtId="176" fontId="7" fillId="0" borderId="63" xfId="0" applyNumberFormat="1" applyFont="1" applyBorder="1" applyAlignment="1" applyProtection="1">
      <alignment horizontal="right"/>
    </xf>
    <xf numFmtId="176" fontId="223" fillId="68" borderId="63" xfId="1" applyNumberFormat="1" applyFont="1" applyFill="1" applyBorder="1" applyAlignment="1" applyProtection="1">
      <alignment horizontal="right"/>
    </xf>
    <xf numFmtId="14" fontId="223" fillId="67" borderId="63" xfId="0" applyNumberFormat="1" applyFont="1" applyFill="1" applyBorder="1" applyAlignment="1" applyProtection="1">
      <alignment horizontal="center" vertical="center"/>
    </xf>
    <xf numFmtId="0" fontId="5" fillId="0" borderId="63" xfId="0" applyFont="1" applyBorder="1" applyProtection="1"/>
    <xf numFmtId="173" fontId="7" fillId="0" borderId="63" xfId="3615" applyNumberFormat="1" applyFont="1" applyFill="1" applyBorder="1" applyAlignment="1" applyProtection="1">
      <alignment horizontal="right"/>
    </xf>
    <xf numFmtId="0" fontId="5" fillId="0" borderId="63" xfId="0" applyFont="1" applyBorder="1" applyAlignment="1" applyProtection="1">
      <alignment horizontal="right"/>
    </xf>
    <xf numFmtId="0" fontId="223" fillId="67" borderId="8" xfId="0" applyFont="1" applyFill="1" applyBorder="1" applyAlignment="1" applyProtection="1">
      <alignment horizontal="center" vertical="center" wrapText="1"/>
    </xf>
    <xf numFmtId="0" fontId="223" fillId="67" borderId="64" xfId="0" applyFont="1" applyFill="1" applyBorder="1" applyAlignment="1" applyProtection="1">
      <alignment horizontal="center" vertical="center" wrapText="1"/>
    </xf>
    <xf numFmtId="0" fontId="223" fillId="68" borderId="8" xfId="0" applyFont="1" applyFill="1" applyBorder="1" applyAlignment="1" applyProtection="1">
      <alignment horizontal="centerContinuous" vertical="center" wrapText="1"/>
    </xf>
    <xf numFmtId="0" fontId="223" fillId="68" borderId="65" xfId="0" applyFont="1" applyFill="1" applyBorder="1" applyAlignment="1" applyProtection="1">
      <alignment horizontal="centerContinuous" vertical="center" wrapText="1"/>
    </xf>
    <xf numFmtId="0" fontId="223" fillId="67" borderId="0" xfId="0" applyFont="1" applyFill="1" applyBorder="1" applyAlignment="1" applyProtection="1">
      <alignment horizontal="center" vertical="center" wrapText="1"/>
    </xf>
    <xf numFmtId="0" fontId="223" fillId="67" borderId="48" xfId="0" applyFont="1" applyFill="1" applyBorder="1" applyAlignment="1" applyProtection="1">
      <alignment horizontal="center" vertical="center" wrapText="1"/>
      <protection locked="0"/>
    </xf>
    <xf numFmtId="176" fontId="7" fillId="0" borderId="0" xfId="1" applyNumberFormat="1" applyFont="1" applyBorder="1" applyAlignment="1" applyProtection="1">
      <alignment horizontal="right"/>
    </xf>
    <xf numFmtId="176" fontId="7" fillId="0" borderId="48" xfId="1" applyNumberFormat="1" applyFont="1" applyBorder="1" applyAlignment="1" applyProtection="1">
      <alignment horizontal="right"/>
      <protection locked="0"/>
    </xf>
    <xf numFmtId="176" fontId="8" fillId="0" borderId="0" xfId="1" applyNumberFormat="1" applyFont="1" applyBorder="1" applyAlignment="1" applyProtection="1">
      <alignment horizontal="right"/>
    </xf>
    <xf numFmtId="176" fontId="8" fillId="0" borderId="48" xfId="1" applyNumberFormat="1" applyFont="1" applyBorder="1" applyAlignment="1" applyProtection="1">
      <alignment horizontal="right"/>
      <protection locked="0"/>
    </xf>
    <xf numFmtId="176" fontId="223" fillId="68" borderId="48" xfId="1" applyNumberFormat="1" applyFont="1" applyFill="1" applyBorder="1" applyAlignment="1">
      <alignment horizontal="right"/>
    </xf>
    <xf numFmtId="176" fontId="7" fillId="0" borderId="0" xfId="0" applyNumberFormat="1" applyFont="1" applyBorder="1" applyAlignment="1" applyProtection="1">
      <alignment horizontal="right"/>
    </xf>
    <xf numFmtId="176" fontId="7" fillId="0" borderId="48" xfId="0" applyNumberFormat="1" applyFont="1" applyBorder="1" applyAlignment="1" applyProtection="1">
      <alignment horizontal="right"/>
      <protection locked="0"/>
    </xf>
    <xf numFmtId="176" fontId="8" fillId="0" borderId="48" xfId="1" applyNumberFormat="1" applyFont="1" applyBorder="1" applyAlignment="1" applyProtection="1">
      <alignment horizontal="right"/>
    </xf>
    <xf numFmtId="176" fontId="223" fillId="68" borderId="0" xfId="1" applyNumberFormat="1" applyFont="1" applyFill="1" applyBorder="1" applyAlignment="1" applyProtection="1">
      <alignment horizontal="right"/>
    </xf>
    <xf numFmtId="176" fontId="223" fillId="68" borderId="48" xfId="1" applyNumberFormat="1" applyFont="1" applyFill="1" applyBorder="1" applyAlignment="1" applyProtection="1">
      <alignment horizontal="right"/>
      <protection locked="0"/>
    </xf>
    <xf numFmtId="355" fontId="7" fillId="0" borderId="48" xfId="3615" applyNumberFormat="1" applyFont="1" applyFill="1" applyBorder="1" applyAlignment="1" applyProtection="1">
      <alignment horizontal="right"/>
      <protection locked="0"/>
    </xf>
    <xf numFmtId="176" fontId="8" fillId="0" borderId="48" xfId="1" applyNumberFormat="1" applyFont="1" applyFill="1" applyBorder="1" applyAlignment="1" applyProtection="1">
      <alignment horizontal="right"/>
      <protection locked="0"/>
    </xf>
    <xf numFmtId="0" fontId="5" fillId="0" borderId="0" xfId="0" applyFont="1" applyBorder="1" applyAlignment="1" applyProtection="1">
      <alignment horizontal="right"/>
    </xf>
    <xf numFmtId="0" fontId="5" fillId="0" borderId="48" xfId="0" applyFont="1" applyFill="1" applyBorder="1" applyAlignment="1" applyProtection="1">
      <alignment horizontal="right"/>
      <protection locked="0"/>
    </xf>
    <xf numFmtId="173" fontId="7" fillId="0" borderId="48" xfId="3615" applyNumberFormat="1" applyFont="1" applyFill="1" applyBorder="1" applyAlignment="1" applyProtection="1">
      <alignment horizontal="right"/>
      <protection locked="0"/>
    </xf>
    <xf numFmtId="173" fontId="7" fillId="0" borderId="48" xfId="3615" applyNumberFormat="1" applyFont="1" applyFill="1" applyBorder="1" applyAlignment="1" applyProtection="1">
      <alignment horizontal="right"/>
    </xf>
    <xf numFmtId="173" fontId="8" fillId="0" borderId="48" xfId="3615" applyNumberFormat="1" applyFont="1" applyFill="1" applyBorder="1" applyAlignment="1" applyProtection="1">
      <alignment horizontal="right"/>
      <protection locked="0"/>
    </xf>
    <xf numFmtId="0" fontId="6" fillId="0" borderId="0" xfId="0" applyFont="1" applyBorder="1" applyAlignment="1" applyProtection="1">
      <alignment horizontal="center"/>
    </xf>
    <xf numFmtId="176" fontId="7" fillId="0" borderId="48" xfId="3615" applyNumberFormat="1" applyFont="1" applyFill="1" applyBorder="1" applyAlignment="1" applyProtection="1">
      <protection locked="0"/>
    </xf>
    <xf numFmtId="176" fontId="7" fillId="0" borderId="16" xfId="3615" applyNumberFormat="1" applyFont="1" applyFill="1" applyBorder="1" applyAlignment="1" applyProtection="1">
      <alignment horizontal="right"/>
    </xf>
    <xf numFmtId="176" fontId="7" fillId="0" borderId="16" xfId="3615" applyNumberFormat="1" applyFont="1" applyFill="1" applyBorder="1" applyAlignment="1" applyProtection="1"/>
    <xf numFmtId="176" fontId="7" fillId="0" borderId="66" xfId="3615" applyNumberFormat="1" applyFont="1" applyFill="1" applyBorder="1" applyAlignment="1" applyProtection="1">
      <protection locked="0"/>
    </xf>
    <xf numFmtId="176" fontId="7" fillId="0" borderId="67" xfId="1" applyNumberFormat="1" applyFont="1" applyBorder="1" applyAlignment="1" applyProtection="1">
      <alignment horizontal="right"/>
    </xf>
    <xf numFmtId="14" fontId="223" fillId="67" borderId="0" xfId="0" applyNumberFormat="1" applyFont="1" applyFill="1" applyBorder="1" applyAlignment="1" applyProtection="1">
      <alignment horizontal="center" vertical="center"/>
    </xf>
    <xf numFmtId="14" fontId="223" fillId="67" borderId="48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Border="1" applyProtection="1"/>
    <xf numFmtId="0" fontId="5" fillId="0" borderId="48" xfId="0" applyFont="1" applyBorder="1" applyProtection="1">
      <protection locked="0"/>
    </xf>
    <xf numFmtId="176" fontId="224" fillId="0" borderId="0" xfId="0" applyNumberFormat="1" applyFont="1" applyBorder="1" applyAlignment="1" applyProtection="1">
      <alignment horizontal="center"/>
    </xf>
    <xf numFmtId="176" fontId="224" fillId="0" borderId="48" xfId="0" applyNumberFormat="1" applyFont="1" applyBorder="1" applyAlignment="1" applyProtection="1">
      <alignment horizontal="center"/>
      <protection locked="0"/>
    </xf>
    <xf numFmtId="173" fontId="8" fillId="0" borderId="48" xfId="3615" applyNumberFormat="1" applyFont="1" applyBorder="1" applyAlignment="1" applyProtection="1">
      <alignment horizontal="right"/>
      <protection locked="0"/>
    </xf>
    <xf numFmtId="173" fontId="8" fillId="0" borderId="16" xfId="3615" applyNumberFormat="1" applyFont="1" applyBorder="1" applyAlignment="1" applyProtection="1">
      <alignment horizontal="right"/>
    </xf>
    <xf numFmtId="173" fontId="8" fillId="0" borderId="66" xfId="3615" applyNumberFormat="1" applyFont="1" applyBorder="1" applyAlignment="1" applyProtection="1">
      <alignment horizontal="right"/>
      <protection locked="0"/>
    </xf>
    <xf numFmtId="176" fontId="7" fillId="0" borderId="16" xfId="3615" applyNumberFormat="1" applyFont="1" applyBorder="1" applyAlignment="1" applyProtection="1">
      <alignment horizontal="right"/>
    </xf>
    <xf numFmtId="356" fontId="7" fillId="0" borderId="63" xfId="3615" applyNumberFormat="1" applyFont="1" applyBorder="1" applyAlignment="1" applyProtection="1">
      <alignment horizontal="right"/>
    </xf>
    <xf numFmtId="176" fontId="7" fillId="0" borderId="67" xfId="3615" applyNumberFormat="1" applyFont="1" applyBorder="1" applyAlignment="1" applyProtection="1">
      <alignment horizontal="right"/>
    </xf>
    <xf numFmtId="0" fontId="227" fillId="0" borderId="0" xfId="0" applyFont="1" applyAlignment="1" applyProtection="1">
      <alignment horizontal="left" vertical="center"/>
    </xf>
    <xf numFmtId="0" fontId="230" fillId="67" borderId="62" xfId="0" applyFont="1" applyFill="1" applyBorder="1" applyAlignment="1" applyProtection="1">
      <alignment vertical="center"/>
    </xf>
    <xf numFmtId="0" fontId="230" fillId="67" borderId="64" xfId="0" applyFont="1" applyFill="1" applyBorder="1" applyAlignment="1" applyProtection="1">
      <alignment vertical="center"/>
    </xf>
    <xf numFmtId="0" fontId="223" fillId="67" borderId="8" xfId="0" applyFont="1" applyFill="1" applyBorder="1" applyAlignment="1" applyProtection="1">
      <alignment horizontal="center" vertical="center"/>
    </xf>
    <xf numFmtId="0" fontId="223" fillId="68" borderId="64" xfId="0" applyFont="1" applyFill="1" applyBorder="1" applyAlignment="1" applyProtection="1">
      <alignment horizontal="centerContinuous" vertical="center" wrapText="1"/>
    </xf>
    <xf numFmtId="0" fontId="230" fillId="67" borderId="45" xfId="0" applyFont="1" applyFill="1" applyBorder="1" applyAlignment="1" applyProtection="1">
      <alignment vertical="center"/>
    </xf>
    <xf numFmtId="0" fontId="230" fillId="67" borderId="63" xfId="0" applyFont="1" applyFill="1" applyBorder="1" applyAlignment="1" applyProtection="1">
      <alignment vertical="center"/>
    </xf>
    <xf numFmtId="0" fontId="228" fillId="0" borderId="45" xfId="0" applyFont="1" applyBorder="1" applyProtection="1"/>
    <xf numFmtId="0" fontId="228" fillId="0" borderId="63" xfId="0" applyFont="1" applyBorder="1" applyProtection="1"/>
    <xf numFmtId="3" fontId="5" fillId="0" borderId="0" xfId="0" applyNumberFormat="1" applyFont="1" applyBorder="1" applyAlignment="1" applyProtection="1">
      <alignment horizontal="center"/>
    </xf>
    <xf numFmtId="0" fontId="6" fillId="0" borderId="45" xfId="0" applyFont="1" applyBorder="1" applyProtection="1"/>
    <xf numFmtId="0" fontId="6" fillId="0" borderId="63" xfId="0" applyFont="1" applyBorder="1" applyProtection="1"/>
    <xf numFmtId="0" fontId="6" fillId="0" borderId="45" xfId="0" applyFont="1" applyBorder="1" applyAlignment="1" applyProtection="1">
      <alignment wrapText="1"/>
    </xf>
    <xf numFmtId="0" fontId="6" fillId="0" borderId="63" xfId="0" applyFont="1" applyBorder="1" applyAlignment="1" applyProtection="1">
      <alignment wrapText="1"/>
    </xf>
    <xf numFmtId="0" fontId="223" fillId="68" borderId="45" xfId="1" applyFont="1" applyFill="1" applyBorder="1" applyAlignment="1" applyProtection="1">
      <alignment horizontal="left"/>
    </xf>
    <xf numFmtId="0" fontId="223" fillId="68" borderId="63" xfId="1" applyFont="1" applyFill="1" applyBorder="1" applyAlignment="1" applyProtection="1">
      <alignment horizontal="left"/>
    </xf>
    <xf numFmtId="176" fontId="6" fillId="0" borderId="0" xfId="0" applyNumberFormat="1" applyFont="1" applyBorder="1" applyAlignment="1" applyProtection="1">
      <alignment horizontal="right"/>
    </xf>
    <xf numFmtId="176" fontId="5" fillId="0" borderId="0" xfId="0" applyNumberFormat="1" applyFont="1" applyBorder="1" applyAlignment="1" applyProtection="1">
      <alignment horizontal="right"/>
    </xf>
    <xf numFmtId="0" fontId="228" fillId="0" borderId="0" xfId="0" applyFont="1" applyBorder="1" applyProtection="1"/>
    <xf numFmtId="0" fontId="6" fillId="0" borderId="0" xfId="0" applyFont="1" applyBorder="1" applyProtection="1"/>
    <xf numFmtId="173" fontId="7" fillId="0" borderId="0" xfId="3615" applyNumberFormat="1" applyFont="1" applyBorder="1" applyAlignment="1" applyProtection="1">
      <alignment horizontal="right"/>
    </xf>
    <xf numFmtId="0" fontId="6" fillId="0" borderId="30" xfId="0" applyFont="1" applyBorder="1" applyAlignment="1" applyProtection="1">
      <alignment wrapText="1"/>
    </xf>
    <xf numFmtId="0" fontId="6" fillId="0" borderId="16" xfId="0" applyFont="1" applyBorder="1" applyAlignment="1" applyProtection="1">
      <alignment wrapText="1"/>
    </xf>
    <xf numFmtId="0" fontId="6" fillId="0" borderId="0" xfId="0" applyFont="1" applyAlignment="1" applyProtection="1">
      <alignment wrapText="1"/>
    </xf>
    <xf numFmtId="0" fontId="228" fillId="0" borderId="0" xfId="0" applyFont="1" applyProtection="1"/>
    <xf numFmtId="0" fontId="231" fillId="67" borderId="62" xfId="0" applyFont="1" applyFill="1" applyBorder="1" applyAlignment="1" applyProtection="1">
      <alignment vertical="center"/>
    </xf>
    <xf numFmtId="0" fontId="231" fillId="67" borderId="64" xfId="0" applyFont="1" applyFill="1" applyBorder="1" applyAlignment="1" applyProtection="1">
      <alignment vertical="center"/>
    </xf>
    <xf numFmtId="0" fontId="223" fillId="67" borderId="0" xfId="0" applyFont="1" applyFill="1" applyBorder="1" applyAlignment="1" applyProtection="1">
      <alignment horizontal="center" vertical="center"/>
    </xf>
    <xf numFmtId="0" fontId="232" fillId="67" borderId="45" xfId="0" applyFont="1" applyFill="1" applyBorder="1" applyAlignment="1" applyProtection="1">
      <alignment vertical="center"/>
    </xf>
    <xf numFmtId="0" fontId="232" fillId="67" borderId="63" xfId="0" applyFont="1" applyFill="1" applyBorder="1" applyAlignment="1" applyProtection="1">
      <alignment vertical="center"/>
    </xf>
    <xf numFmtId="0" fontId="8" fillId="0" borderId="45" xfId="1" applyFont="1" applyBorder="1" applyProtection="1"/>
    <xf numFmtId="0" fontId="8" fillId="0" borderId="63" xfId="1" applyFont="1" applyBorder="1" applyProtection="1"/>
    <xf numFmtId="0" fontId="5" fillId="0" borderId="45" xfId="0" applyFont="1" applyBorder="1" applyProtection="1"/>
    <xf numFmtId="0" fontId="8" fillId="0" borderId="63" xfId="1" applyFont="1" applyBorder="1" applyAlignment="1" applyProtection="1">
      <alignment wrapText="1"/>
    </xf>
    <xf numFmtId="0" fontId="223" fillId="68" borderId="45" xfId="1" applyFont="1" applyFill="1" applyBorder="1" applyAlignment="1" applyProtection="1">
      <alignment wrapText="1"/>
    </xf>
    <xf numFmtId="0" fontId="223" fillId="68" borderId="63" xfId="1" applyFont="1" applyFill="1" applyBorder="1" applyAlignment="1" applyProtection="1">
      <alignment wrapText="1"/>
    </xf>
    <xf numFmtId="0" fontId="8" fillId="0" borderId="45" xfId="1" applyFont="1" applyBorder="1" applyAlignment="1" applyProtection="1">
      <alignment wrapText="1"/>
    </xf>
    <xf numFmtId="355" fontId="7" fillId="0" borderId="0" xfId="3615" applyNumberFormat="1" applyFont="1" applyFill="1" applyBorder="1" applyAlignment="1" applyProtection="1">
      <alignment horizontal="right"/>
    </xf>
    <xf numFmtId="355" fontId="7" fillId="0" borderId="63" xfId="3615" applyNumberFormat="1" applyFont="1" applyFill="1" applyBorder="1" applyAlignment="1" applyProtection="1">
      <alignment horizontal="right"/>
    </xf>
    <xf numFmtId="0" fontId="6" fillId="0" borderId="30" xfId="0" applyFont="1" applyBorder="1" applyProtection="1"/>
    <xf numFmtId="0" fontId="6" fillId="0" borderId="67" xfId="0" applyFont="1" applyBorder="1" applyProtection="1"/>
    <xf numFmtId="0" fontId="229" fillId="0" borderId="45" xfId="0" applyFont="1" applyBorder="1" applyAlignment="1" applyProtection="1">
      <alignment wrapText="1"/>
    </xf>
    <xf numFmtId="0" fontId="229" fillId="0" borderId="0" xfId="0" applyFont="1" applyBorder="1" applyAlignment="1" applyProtection="1">
      <alignment wrapText="1"/>
    </xf>
    <xf numFmtId="176" fontId="8" fillId="0" borderId="0" xfId="3615" applyNumberFormat="1" applyFont="1" applyFill="1" applyBorder="1" applyAlignment="1" applyProtection="1">
      <alignment horizontal="right"/>
    </xf>
    <xf numFmtId="0" fontId="6" fillId="0" borderId="0" xfId="0" applyFont="1" applyBorder="1" applyAlignment="1" applyProtection="1">
      <alignment wrapText="1"/>
    </xf>
    <xf numFmtId="0" fontId="6" fillId="0" borderId="16" xfId="0" applyFont="1" applyBorder="1" applyProtection="1"/>
    <xf numFmtId="0" fontId="6" fillId="0" borderId="67" xfId="0" applyFont="1" applyBorder="1" applyAlignment="1" applyProtection="1">
      <alignment wrapText="1"/>
    </xf>
    <xf numFmtId="176" fontId="6" fillId="0" borderId="16" xfId="0" applyNumberFormat="1" applyFont="1" applyBorder="1" applyProtection="1"/>
    <xf numFmtId="176" fontId="7" fillId="0" borderId="16" xfId="1" applyNumberFormat="1" applyFont="1" applyBorder="1" applyAlignment="1" applyProtection="1">
      <alignment horizontal="right"/>
    </xf>
    <xf numFmtId="355" fontId="7" fillId="0" borderId="16" xfId="3615" applyNumberFormat="1" applyFont="1" applyFill="1" applyBorder="1" applyAlignment="1" applyProtection="1">
      <alignment horizontal="right"/>
    </xf>
    <xf numFmtId="355" fontId="7" fillId="0" borderId="67" xfId="3615" applyNumberFormat="1" applyFont="1" applyFill="1" applyBorder="1" applyAlignment="1" applyProtection="1">
      <alignment horizontal="right"/>
    </xf>
    <xf numFmtId="355" fontId="7" fillId="0" borderId="66" xfId="3615" applyNumberFormat="1" applyFont="1" applyFill="1" applyBorder="1" applyAlignment="1" applyProtection="1">
      <alignment horizontal="right"/>
      <protection locked="0"/>
    </xf>
    <xf numFmtId="173" fontId="7" fillId="0" borderId="16" xfId="3615" applyNumberFormat="1" applyFont="1" applyFill="1" applyBorder="1" applyAlignment="1" applyProtection="1">
      <alignment horizontal="right"/>
    </xf>
    <xf numFmtId="173" fontId="7" fillId="0" borderId="67" xfId="3615" applyNumberFormat="1" applyFont="1" applyFill="1" applyBorder="1" applyAlignment="1" applyProtection="1">
      <alignment horizontal="right"/>
    </xf>
    <xf numFmtId="173" fontId="7" fillId="0" borderId="66" xfId="3615" applyNumberFormat="1" applyFont="1" applyFill="1" applyBorder="1" applyAlignment="1">
      <alignment horizontal="right"/>
    </xf>
    <xf numFmtId="14" fontId="223" fillId="67" borderId="48" xfId="0" applyNumberFormat="1" applyFont="1" applyFill="1" applyBorder="1" applyAlignment="1" applyProtection="1">
      <alignment horizontal="center" vertical="center"/>
    </xf>
    <xf numFmtId="356" fontId="7" fillId="0" borderId="48" xfId="3615" applyNumberFormat="1" applyFont="1" applyBorder="1" applyAlignment="1" applyProtection="1">
      <alignment horizontal="right"/>
    </xf>
    <xf numFmtId="176" fontId="7" fillId="0" borderId="66" xfId="3615" applyNumberFormat="1" applyFont="1" applyBorder="1" applyAlignment="1" applyProtection="1">
      <alignment horizontal="right"/>
    </xf>
    <xf numFmtId="0" fontId="223" fillId="67" borderId="48" xfId="0" applyFont="1" applyFill="1" applyBorder="1" applyAlignment="1" applyProtection="1">
      <alignment horizontal="center" vertical="center" wrapText="1"/>
    </xf>
  </cellXfs>
  <cellStyles count="3619">
    <cellStyle name=" 1" xfId="22" xr:uid="{00000000-0005-0000-0000-000000000000}"/>
    <cellStyle name="$" xfId="23" xr:uid="{00000000-0005-0000-0000-000001000000}"/>
    <cellStyle name="$.0" xfId="24" xr:uid="{00000000-0005-0000-0000-000002000000}"/>
    <cellStyle name="$.00" xfId="25" xr:uid="{00000000-0005-0000-0000-000003000000}"/>
    <cellStyle name="$.000" xfId="26" xr:uid="{00000000-0005-0000-0000-000004000000}"/>
    <cellStyle name="$_A4.10_Scoresheet_RLR_31.12.2008 md v180509" xfId="27" xr:uid="{00000000-0005-0000-0000-000005000000}"/>
    <cellStyle name="$_Celtel Summary Numbers - Aug 2004" xfId="28" xr:uid="{00000000-0005-0000-0000-000006000000}"/>
    <cellStyle name="$_Consolidation_v-10" xfId="29" xr:uid="{00000000-0005-0000-0000-000007000000}"/>
    <cellStyle name="$_dcf" xfId="30" xr:uid="{00000000-0005-0000-0000-000008000000}"/>
    <cellStyle name="$_HRI" xfId="31" xr:uid="{00000000-0005-0000-0000-000009000000}"/>
    <cellStyle name="$_IFRS 3q'08 v 4" xfId="32" xr:uid="{00000000-0005-0000-0000-00000A000000}"/>
    <cellStyle name="$_Intercompany" xfId="33" xr:uid="{00000000-0005-0000-0000-00000B000000}"/>
    <cellStyle name="$_Loans RIG" xfId="34" xr:uid="{00000000-0005-0000-0000-00000C000000}"/>
    <cellStyle name="$_RIG" xfId="35" xr:uid="{00000000-0005-0000-0000-00000D000000}"/>
    <cellStyle name="$_RLL" xfId="36" xr:uid="{00000000-0005-0000-0000-00000E000000}"/>
    <cellStyle name="$_RNL" xfId="37" xr:uid="{00000000-0005-0000-0000-00000F000000}"/>
    <cellStyle name="$_Книга2 (2)" xfId="38" xr:uid="{00000000-0005-0000-0000-000010000000}"/>
    <cellStyle name="$_Лист1" xfId="39" xr:uid="{00000000-0005-0000-0000-000011000000}"/>
    <cellStyle name="%" xfId="40" xr:uid="{00000000-0005-0000-0000-000012000000}"/>
    <cellStyle name="% 2" xfId="41" xr:uid="{00000000-0005-0000-0000-000013000000}"/>
    <cellStyle name="%_A4.10_Scoresheet_RLR_31.12.2008 md v180509" xfId="42" xr:uid="{00000000-0005-0000-0000-000014000000}"/>
    <cellStyle name="%_Capital 08rur" xfId="43" xr:uid="{00000000-0005-0000-0000-000015000000}"/>
    <cellStyle name="%_Consolidation_Dollar_3q'08v-2 corr PN+loan" xfId="44" xr:uid="{00000000-0005-0000-0000-000016000000}"/>
    <cellStyle name="%_Consolidation_Dollar_4q'08 v.5" xfId="45" xr:uid="{00000000-0005-0000-0000-000017000000}"/>
    <cellStyle name="%_Copy of Consolidation_Dollar_4q'08 v.5" xfId="46" xr:uid="{00000000-0005-0000-0000-000018000000}"/>
    <cellStyle name="%_HRI" xfId="47" xr:uid="{00000000-0005-0000-0000-000019000000}"/>
    <cellStyle name="%_HRI 2" xfId="48" xr:uid="{00000000-0005-0000-0000-00001A000000}"/>
    <cellStyle name="%_HRI_Capital 08rur" xfId="49" xr:uid="{00000000-0005-0000-0000-00001B000000}"/>
    <cellStyle name="%_HRI_Consolidation_Dollar_3q'08v-2 corr PN+loan" xfId="50" xr:uid="{00000000-0005-0000-0000-00001C000000}"/>
    <cellStyle name="%_HRI_Consolidation_Dollar_4q'08 v.5" xfId="51" xr:uid="{00000000-0005-0000-0000-00001D000000}"/>
    <cellStyle name="%_HRI_Copy of Consolidation_Dollar_4q'08 v.5" xfId="52" xr:uid="{00000000-0005-0000-0000-00001E000000}"/>
    <cellStyle name="%_HRI_Int" xfId="53" xr:uid="{00000000-0005-0000-0000-00001F000000}"/>
    <cellStyle name="%_HRI_Notes" xfId="54" xr:uid="{00000000-0005-0000-0000-000020000000}"/>
    <cellStyle name="%_HRI_PL" xfId="55" xr:uid="{00000000-0005-0000-0000-000021000000}"/>
    <cellStyle name="%_HRI_RIG" xfId="56" xr:uid="{00000000-0005-0000-0000-000022000000}"/>
    <cellStyle name="%_IFRS 3q'08 v 4" xfId="57" xr:uid="{00000000-0005-0000-0000-000023000000}"/>
    <cellStyle name="%_Int" xfId="58" xr:uid="{00000000-0005-0000-0000-000024000000}"/>
    <cellStyle name="%_Intercompany" xfId="59" xr:uid="{00000000-0005-0000-0000-000025000000}"/>
    <cellStyle name="%_Intercompany_Consolidation_Dollar_4q'08 v.5" xfId="60" xr:uid="{00000000-0005-0000-0000-000026000000}"/>
    <cellStyle name="%_Intercompany_Copy of Consolidation_Dollar_4q'08 v.5" xfId="61" xr:uid="{00000000-0005-0000-0000-000027000000}"/>
    <cellStyle name="%_Loans RIG" xfId="62" xr:uid="{00000000-0005-0000-0000-000028000000}"/>
    <cellStyle name="%_Notes" xfId="63" xr:uid="{00000000-0005-0000-0000-000029000000}"/>
    <cellStyle name="%_PL" xfId="64" xr:uid="{00000000-0005-0000-0000-00002A000000}"/>
    <cellStyle name="%_RIG" xfId="65" xr:uid="{00000000-0005-0000-0000-00002B000000}"/>
    <cellStyle name="%_RLL" xfId="66" xr:uid="{00000000-0005-0000-0000-00002C000000}"/>
    <cellStyle name="%_RNL" xfId="67" xr:uid="{00000000-0005-0000-0000-00002D000000}"/>
    <cellStyle name="%_RNL 2" xfId="68" xr:uid="{00000000-0005-0000-0000-00002E000000}"/>
    <cellStyle name="%_RNL_Capital 08rur" xfId="69" xr:uid="{00000000-0005-0000-0000-00002F000000}"/>
    <cellStyle name="%_RNL_Consolidation_Dollar_3q'08v-2 corr PN+loan" xfId="70" xr:uid="{00000000-0005-0000-0000-000030000000}"/>
    <cellStyle name="%_RNL_Consolidation_Dollar_4q'08 v.5" xfId="71" xr:uid="{00000000-0005-0000-0000-000031000000}"/>
    <cellStyle name="%_RNL_Copy of Consolidation_Dollar_4q'08 v.5" xfId="72" xr:uid="{00000000-0005-0000-0000-000032000000}"/>
    <cellStyle name="%_RNL_Int" xfId="73" xr:uid="{00000000-0005-0000-0000-000033000000}"/>
    <cellStyle name="%_RNL_Notes" xfId="74" xr:uid="{00000000-0005-0000-0000-000034000000}"/>
    <cellStyle name="%_RNL_PL" xfId="75" xr:uid="{00000000-0005-0000-0000-000035000000}"/>
    <cellStyle name="%_RNL_RIG" xfId="76" xr:uid="{00000000-0005-0000-0000-000036000000}"/>
    <cellStyle name="%_Лист1" xfId="77" xr:uid="{00000000-0005-0000-0000-000037000000}"/>
    <cellStyle name="(Heading)" xfId="78" xr:uid="{00000000-0005-0000-0000-000038000000}"/>
    <cellStyle name="(Heading) 2" xfId="79" xr:uid="{00000000-0005-0000-0000-000039000000}"/>
    <cellStyle name="(Lefting)" xfId="80" xr:uid="{00000000-0005-0000-0000-00003A000000}"/>
    <cellStyle name="(Lefting) 2" xfId="81" xr:uid="{00000000-0005-0000-0000-00003B000000}"/>
    <cellStyle name="******************************************" xfId="82" xr:uid="{00000000-0005-0000-0000-00003C000000}"/>
    <cellStyle name=";;;" xfId="83" xr:uid="{00000000-0005-0000-0000-00003D000000}"/>
    <cellStyle name="_ heading$" xfId="84" xr:uid="{00000000-0005-0000-0000-00003E000000}"/>
    <cellStyle name="_ heading%" xfId="85" xr:uid="{00000000-0005-0000-0000-00003F000000}"/>
    <cellStyle name="_ heading£" xfId="86" xr:uid="{00000000-0005-0000-0000-000040000000}"/>
    <cellStyle name="_ heading¥" xfId="87" xr:uid="{00000000-0005-0000-0000-000041000000}"/>
    <cellStyle name="_ heading€" xfId="88" xr:uid="{00000000-0005-0000-0000-000042000000}"/>
    <cellStyle name="_ headingx" xfId="89" xr:uid="{00000000-0005-0000-0000-000043000000}"/>
    <cellStyle name="_%(SignOnly)" xfId="90" xr:uid="{00000000-0005-0000-0000-000044000000}"/>
    <cellStyle name="_%(SignOnly) 2" xfId="91" xr:uid="{00000000-0005-0000-0000-000045000000}"/>
    <cellStyle name="_%(SignSpaceOnly)" xfId="92" xr:uid="{00000000-0005-0000-0000-000046000000}"/>
    <cellStyle name="_%(SignSpaceOnly) 2" xfId="93" xr:uid="{00000000-0005-0000-0000-000047000000}"/>
    <cellStyle name="__26new v.2" xfId="94" xr:uid="{00000000-0005-0000-0000-000048000000}"/>
    <cellStyle name="_0.0[1space]" xfId="95" xr:uid="{00000000-0005-0000-0000-000049000000}"/>
    <cellStyle name="_0.0[2space]" xfId="96" xr:uid="{00000000-0005-0000-0000-00004A000000}"/>
    <cellStyle name="_0.0[3space]" xfId="97" xr:uid="{00000000-0005-0000-0000-00004B000000}"/>
    <cellStyle name="_0.0[4space]" xfId="98" xr:uid="{00000000-0005-0000-0000-00004C000000}"/>
    <cellStyle name="_0.0[6space]" xfId="99" xr:uid="{00000000-0005-0000-0000-00004D000000}"/>
    <cellStyle name="_0.0[7space]" xfId="100" xr:uid="{00000000-0005-0000-0000-00004E000000}"/>
    <cellStyle name="_0.0[8space]" xfId="101" xr:uid="{00000000-0005-0000-0000-00004F000000}"/>
    <cellStyle name="_0.00[1space]" xfId="102" xr:uid="{00000000-0005-0000-0000-000050000000}"/>
    <cellStyle name="_0.00[2space]" xfId="103" xr:uid="{00000000-0005-0000-0000-000051000000}"/>
    <cellStyle name="_0.00[3space]" xfId="104" xr:uid="{00000000-0005-0000-0000-000052000000}"/>
    <cellStyle name="_0.00[4space]" xfId="105" xr:uid="{00000000-0005-0000-0000-000053000000}"/>
    <cellStyle name="_0.00[7space]" xfId="106" xr:uid="{00000000-0005-0000-0000-000054000000}"/>
    <cellStyle name="_0.00[8space]" xfId="107" xr:uid="{00000000-0005-0000-0000-000055000000}"/>
    <cellStyle name="_0.00[9space]" xfId="108" xr:uid="{00000000-0005-0000-0000-000056000000}"/>
    <cellStyle name="_0[1space]" xfId="109" xr:uid="{00000000-0005-0000-0000-000057000000}"/>
    <cellStyle name="_0[2space]" xfId="110" xr:uid="{00000000-0005-0000-0000-000058000000}"/>
    <cellStyle name="_0[3space]" xfId="111" xr:uid="{00000000-0005-0000-0000-000059000000}"/>
    <cellStyle name="_0[4space]" xfId="112" xr:uid="{00000000-0005-0000-0000-00005A000000}"/>
    <cellStyle name="_0[6space]" xfId="113" xr:uid="{00000000-0005-0000-0000-00005B000000}"/>
    <cellStyle name="_0[7space]" xfId="114" xr:uid="{00000000-0005-0000-0000-00005C000000}"/>
    <cellStyle name="_12-8" xfId="115" xr:uid="{00000000-0005-0000-0000-00005D000000}"/>
    <cellStyle name="_16 Titanium BP incl. summar.." xfId="116" xr:uid="{00000000-0005-0000-0000-00005E000000}"/>
    <cellStyle name="_16 Titanium BP incl. summar.. 2" xfId="117" xr:uid="{00000000-0005-0000-0000-00005F000000}"/>
    <cellStyle name="_16 Titanium BP incl. summar.._Capital 08rur" xfId="118" xr:uid="{00000000-0005-0000-0000-000060000000}"/>
    <cellStyle name="_16 Titanium BP incl. summar.._Consolidation_Dollar_3q'08v-2 corr PN+loan" xfId="119" xr:uid="{00000000-0005-0000-0000-000061000000}"/>
    <cellStyle name="_16 Titanium BP incl. summar.._Consolidation_Dollar_4q'08 v.5" xfId="120" xr:uid="{00000000-0005-0000-0000-000062000000}"/>
    <cellStyle name="_16 Titanium BP incl. summar.._Copy of Consolidation_Dollar_4q'08 v.5" xfId="121" xr:uid="{00000000-0005-0000-0000-000063000000}"/>
    <cellStyle name="_16 Titanium BP incl. summar.._Int" xfId="122" xr:uid="{00000000-0005-0000-0000-000064000000}"/>
    <cellStyle name="_16 Titanium BP incl. summar.._Notes" xfId="123" xr:uid="{00000000-0005-0000-0000-000065000000}"/>
    <cellStyle name="_16 Titanium BP incl. summar.._PL" xfId="124" xr:uid="{00000000-0005-0000-0000-000066000000}"/>
    <cellStyle name="_16 Titanium BP incl. summar.._RIG" xfId="125" xr:uid="{00000000-0005-0000-0000-000067000000}"/>
    <cellStyle name="_4_16_" xfId="126" xr:uid="{00000000-0005-0000-0000-000068000000}"/>
    <cellStyle name="_AbsolutBANK Conversion PE 31.12.2004_with DT" xfId="127" xr:uid="{00000000-0005-0000-0000-000069000000}"/>
    <cellStyle name="_Akbars_31.12.2004_Loans" xfId="128" xr:uid="{00000000-0005-0000-0000-00006A000000}"/>
    <cellStyle name="_Blue Shade" xfId="129" xr:uid="{00000000-0005-0000-0000-00006B000000}"/>
    <cellStyle name="_Blue Shade_Sheet1" xfId="130" xr:uid="{00000000-0005-0000-0000-00006C000000}"/>
    <cellStyle name="_Blue Shade_Лист1" xfId="131" xr:uid="{00000000-0005-0000-0000-00006D000000}"/>
    <cellStyle name="_Book1" xfId="132" xr:uid="{00000000-0005-0000-0000-00006E000000}"/>
    <cellStyle name="_Book1 2" xfId="133" xr:uid="{00000000-0005-0000-0000-00006F000000}"/>
    <cellStyle name="_Book1_Capital 08rur" xfId="134" xr:uid="{00000000-0005-0000-0000-000070000000}"/>
    <cellStyle name="_Book1_Consolidation_Dollar_3q'08v-2 corr PN+loan" xfId="135" xr:uid="{00000000-0005-0000-0000-000071000000}"/>
    <cellStyle name="_Book1_Consolidation_Dollar_4q'08 v.5" xfId="136" xr:uid="{00000000-0005-0000-0000-000072000000}"/>
    <cellStyle name="_Book1_Copy of Consolidation_Dollar_4q'08 v.5" xfId="137" xr:uid="{00000000-0005-0000-0000-000073000000}"/>
    <cellStyle name="_Book1_Int" xfId="138" xr:uid="{00000000-0005-0000-0000-000074000000}"/>
    <cellStyle name="_Book1_Notes" xfId="139" xr:uid="{00000000-0005-0000-0000-000075000000}"/>
    <cellStyle name="_Book1_PL" xfId="140" xr:uid="{00000000-0005-0000-0000-000076000000}"/>
    <cellStyle name="_Book1_RIG" xfId="141" xr:uid="{00000000-0005-0000-0000-000077000000}"/>
    <cellStyle name="_Comma" xfId="142" xr:uid="{00000000-0005-0000-0000-000078000000}"/>
    <cellStyle name="_Comma 2" xfId="143" xr:uid="{00000000-0005-0000-0000-000079000000}"/>
    <cellStyle name="_Comma_01 LBO" xfId="144" xr:uid="{00000000-0005-0000-0000-00007A000000}"/>
    <cellStyle name="_Comma_01 LBO 2" xfId="145" xr:uid="{00000000-0005-0000-0000-00007B000000}"/>
    <cellStyle name="_Comma_avp" xfId="146" xr:uid="{00000000-0005-0000-0000-00007C000000}"/>
    <cellStyle name="_Comma_avp 2" xfId="147" xr:uid="{00000000-0005-0000-0000-00007D000000}"/>
    <cellStyle name="_Comma_bls roic" xfId="148" xr:uid="{00000000-0005-0000-0000-00007E000000}"/>
    <cellStyle name="_Comma_bls roic 2" xfId="149" xr:uid="{00000000-0005-0000-0000-00007F000000}"/>
    <cellStyle name="_Comma_Book1" xfId="150" xr:uid="{00000000-0005-0000-0000-000080000000}"/>
    <cellStyle name="_Comma_Book1 2" xfId="151" xr:uid="{00000000-0005-0000-0000-000081000000}"/>
    <cellStyle name="_Comma_CC Tracking Model 10-feb (nov results)" xfId="152" xr:uid="{00000000-0005-0000-0000-000082000000}"/>
    <cellStyle name="_Comma_CC Tracking Model 10-feb (nov results) 2" xfId="153" xr:uid="{00000000-0005-0000-0000-000083000000}"/>
    <cellStyle name="_Comma_CC Tracking Model 13-feb (dec results)" xfId="154" xr:uid="{00000000-0005-0000-0000-000084000000}"/>
    <cellStyle name="_Comma_CC Tracking Model 13-feb (dec results) 2" xfId="155" xr:uid="{00000000-0005-0000-0000-000085000000}"/>
    <cellStyle name="_Comma_Clean_LBO_Model_Mar_021" xfId="156" xr:uid="{00000000-0005-0000-0000-000086000000}"/>
    <cellStyle name="_Comma_Copy of Uralkali Summary Business Plan 14 Apr 04 (sent)1250404 input for Union DCF" xfId="157" xr:uid="{00000000-0005-0000-0000-000087000000}"/>
    <cellStyle name="_Comma_Dakota Operating Model v1" xfId="158" xr:uid="{00000000-0005-0000-0000-000088000000}"/>
    <cellStyle name="_Comma_Dakota Operating Model v1 2" xfId="159" xr:uid="{00000000-0005-0000-0000-000089000000}"/>
    <cellStyle name="_Comma_dcf" xfId="160" xr:uid="{00000000-0005-0000-0000-00008A000000}"/>
    <cellStyle name="_Comma_dcf 2" xfId="161" xr:uid="{00000000-0005-0000-0000-00008B000000}"/>
    <cellStyle name="_Comma_EcoTekh DCF model v.1" xfId="162" xr:uid="{00000000-0005-0000-0000-00008C000000}"/>
    <cellStyle name="_Comma_EcoTekh DCF model v.1 2" xfId="163" xr:uid="{00000000-0005-0000-0000-00008D000000}"/>
    <cellStyle name="_Comma_FT-6June2001" xfId="164" xr:uid="{00000000-0005-0000-0000-00008E000000}"/>
    <cellStyle name="_Comma_FT-6June2001 2" xfId="165" xr:uid="{00000000-0005-0000-0000-00008F000000}"/>
    <cellStyle name="_Comma_Future Benchmarking" xfId="166" xr:uid="{00000000-0005-0000-0000-000090000000}"/>
    <cellStyle name="_Comma_Industry Overview Master Spreadsheet" xfId="167" xr:uid="{00000000-0005-0000-0000-000091000000}"/>
    <cellStyle name="_Comma_Industry Overview Master Spreadsheet 2" xfId="168" xr:uid="{00000000-0005-0000-0000-000092000000}"/>
    <cellStyle name="_Comma_LBO (Post IM)" xfId="169" xr:uid="{00000000-0005-0000-0000-000093000000}"/>
    <cellStyle name="_Comma_LBO (Post IM) 2" xfId="170" xr:uid="{00000000-0005-0000-0000-000094000000}"/>
    <cellStyle name="_Comma_Orange-May01" xfId="171" xr:uid="{00000000-0005-0000-0000-000095000000}"/>
    <cellStyle name="_Comma_Orange-May01 2" xfId="172" xr:uid="{00000000-0005-0000-0000-000096000000}"/>
    <cellStyle name="_Comma_Surftime DCF v7" xfId="173" xr:uid="{00000000-0005-0000-0000-000097000000}"/>
    <cellStyle name="_Comma_Surftime DCF v7 2" xfId="174" xr:uid="{00000000-0005-0000-0000-000098000000}"/>
    <cellStyle name="_Comma_TelenorInitiation-11Jan01" xfId="175" xr:uid="{00000000-0005-0000-0000-000099000000}"/>
    <cellStyle name="_Comma_TelenorInitiation-11Jan01 2" xfId="176" xr:uid="{00000000-0005-0000-0000-00009A000000}"/>
    <cellStyle name="_Comma_TelenorWIPFeb01" xfId="177" xr:uid="{00000000-0005-0000-0000-00009B000000}"/>
    <cellStyle name="_Comma_TelenorWIPFeb01 2" xfId="178" xr:uid="{00000000-0005-0000-0000-00009C000000}"/>
    <cellStyle name="_Comma_Vodafone model" xfId="179" xr:uid="{00000000-0005-0000-0000-00009D000000}"/>
    <cellStyle name="_Comma_Vodafone model 2" xfId="180" xr:uid="{00000000-0005-0000-0000-00009E000000}"/>
    <cellStyle name="_Conterparty" xfId="181" xr:uid="{00000000-0005-0000-0000-00009F000000}"/>
    <cellStyle name="_Copy of IFRS conv MCP 311204_last" xfId="182" xr:uid="{00000000-0005-0000-0000-0000A0000000}"/>
    <cellStyle name="_Copy of Uralkali Summary Business Plan 14 Apr 04 (sent)1250404 input for Union DCF" xfId="183" xr:uid="{00000000-0005-0000-0000-0000A1000000}"/>
    <cellStyle name="_Currency" xfId="184" xr:uid="{00000000-0005-0000-0000-0000A2000000}"/>
    <cellStyle name="_Currency 2" xfId="185" xr:uid="{00000000-0005-0000-0000-0000A3000000}"/>
    <cellStyle name="_Currency_01 LBO" xfId="186" xr:uid="{00000000-0005-0000-0000-0000A4000000}"/>
    <cellStyle name="_Currency_01 LBO 2" xfId="187" xr:uid="{00000000-0005-0000-0000-0000A5000000}"/>
    <cellStyle name="_Currency_01 LBO_A4.10_Scoresheet_RLR_31.12.2008 md v180509" xfId="188" xr:uid="{00000000-0005-0000-0000-0000A6000000}"/>
    <cellStyle name="_Currency_01 LBO_Consolidation_v-10" xfId="189" xr:uid="{00000000-0005-0000-0000-0000A7000000}"/>
    <cellStyle name="_Currency_01 LBO_Consolidation_v-10 2" xfId="190" xr:uid="{00000000-0005-0000-0000-0000A8000000}"/>
    <cellStyle name="_Currency_01 LBO_HRI" xfId="191" xr:uid="{00000000-0005-0000-0000-0000A9000000}"/>
    <cellStyle name="_Currency_01 LBO_HRI 2" xfId="192" xr:uid="{00000000-0005-0000-0000-0000AA000000}"/>
    <cellStyle name="_Currency_01 LBO_IFRS 3q'08 v 4" xfId="193" xr:uid="{00000000-0005-0000-0000-0000AB000000}"/>
    <cellStyle name="_Currency_01 LBO_Intercompany" xfId="194" xr:uid="{00000000-0005-0000-0000-0000AC000000}"/>
    <cellStyle name="_Currency_01 LBO_Loans RIG" xfId="195" xr:uid="{00000000-0005-0000-0000-0000AD000000}"/>
    <cellStyle name="_Currency_01 LBO_RIG" xfId="196" xr:uid="{00000000-0005-0000-0000-0000AE000000}"/>
    <cellStyle name="_Currency_01 LBO_RLL" xfId="197" xr:uid="{00000000-0005-0000-0000-0000AF000000}"/>
    <cellStyle name="_Currency_01 LBO_RNL" xfId="198" xr:uid="{00000000-0005-0000-0000-0000B0000000}"/>
    <cellStyle name="_Currency_01 LBO_RNL 2" xfId="199" xr:uid="{00000000-0005-0000-0000-0000B1000000}"/>
    <cellStyle name="_Currency_01 LBO_Книга2 (2)" xfId="200" xr:uid="{00000000-0005-0000-0000-0000B2000000}"/>
    <cellStyle name="_Currency_01 LBO_Лист1" xfId="201" xr:uid="{00000000-0005-0000-0000-0000B3000000}"/>
    <cellStyle name="_Currency_3G Models" xfId="202" xr:uid="{00000000-0005-0000-0000-0000B4000000}"/>
    <cellStyle name="_Currency_3G Models 2" xfId="203" xr:uid="{00000000-0005-0000-0000-0000B5000000}"/>
    <cellStyle name="_Currency_Alps Revised Bid Model v1" xfId="204" xr:uid="{00000000-0005-0000-0000-0000B6000000}"/>
    <cellStyle name="_Currency_Alps Revised Bid Model v1 2" xfId="205" xr:uid="{00000000-0005-0000-0000-0000B7000000}"/>
    <cellStyle name="_Currency_Alps Revised Bid Model v1_A4.10_Scoresheet_RLR_31.12.2008 md v180509" xfId="206" xr:uid="{00000000-0005-0000-0000-0000B8000000}"/>
    <cellStyle name="_Currency_Alps Revised Bid Model v1_Consolidation_v-10" xfId="207" xr:uid="{00000000-0005-0000-0000-0000B9000000}"/>
    <cellStyle name="_Currency_Alps Revised Bid Model v1_Consolidation_v-10 2" xfId="208" xr:uid="{00000000-0005-0000-0000-0000BA000000}"/>
    <cellStyle name="_Currency_Alps Revised Bid Model v1_HRI" xfId="209" xr:uid="{00000000-0005-0000-0000-0000BB000000}"/>
    <cellStyle name="_Currency_Alps Revised Bid Model v1_HRI 2" xfId="210" xr:uid="{00000000-0005-0000-0000-0000BC000000}"/>
    <cellStyle name="_Currency_Alps Revised Bid Model v1_IFRS 3q'08 v 4" xfId="211" xr:uid="{00000000-0005-0000-0000-0000BD000000}"/>
    <cellStyle name="_Currency_Alps Revised Bid Model v1_Intercompany" xfId="212" xr:uid="{00000000-0005-0000-0000-0000BE000000}"/>
    <cellStyle name="_Currency_Alps Revised Bid Model v1_Loans RIG" xfId="213" xr:uid="{00000000-0005-0000-0000-0000BF000000}"/>
    <cellStyle name="_Currency_Alps Revised Bid Model v1_RIG" xfId="214" xr:uid="{00000000-0005-0000-0000-0000C0000000}"/>
    <cellStyle name="_Currency_Alps Revised Bid Model v1_RLL" xfId="215" xr:uid="{00000000-0005-0000-0000-0000C1000000}"/>
    <cellStyle name="_Currency_Alps Revised Bid Model v1_RNL" xfId="216" xr:uid="{00000000-0005-0000-0000-0000C2000000}"/>
    <cellStyle name="_Currency_Alps Revised Bid Model v1_RNL 2" xfId="217" xr:uid="{00000000-0005-0000-0000-0000C3000000}"/>
    <cellStyle name="_Currency_Alps Revised Bid Model v1_Книга2 (2)" xfId="218" xr:uid="{00000000-0005-0000-0000-0000C4000000}"/>
    <cellStyle name="_Currency_Alps Revised Bid Model v1_Лист1" xfId="219" xr:uid="{00000000-0005-0000-0000-0000C5000000}"/>
    <cellStyle name="_Currency_Aoifinn Capex" xfId="220" xr:uid="{00000000-0005-0000-0000-0000C6000000}"/>
    <cellStyle name="_Currency_Aoifinn Capex_Sheet1" xfId="221" xr:uid="{00000000-0005-0000-0000-0000C7000000}"/>
    <cellStyle name="_Currency_Aoifinn Capex_Лист1" xfId="222" xr:uid="{00000000-0005-0000-0000-0000C8000000}"/>
    <cellStyle name="_Currency_avp" xfId="223" xr:uid="{00000000-0005-0000-0000-0000C9000000}"/>
    <cellStyle name="_Currency_avp 2" xfId="224" xr:uid="{00000000-0005-0000-0000-0000CA000000}"/>
    <cellStyle name="_Currency_avp_A4.10_Scoresheet_RLR_31.12.2008 md v180509" xfId="225" xr:uid="{00000000-0005-0000-0000-0000CB000000}"/>
    <cellStyle name="_Currency_avp_Consolidation_v-10" xfId="226" xr:uid="{00000000-0005-0000-0000-0000CC000000}"/>
    <cellStyle name="_Currency_avp_Consolidation_v-10 2" xfId="227" xr:uid="{00000000-0005-0000-0000-0000CD000000}"/>
    <cellStyle name="_Currency_avp_HRI" xfId="228" xr:uid="{00000000-0005-0000-0000-0000CE000000}"/>
    <cellStyle name="_Currency_avp_HRI 2" xfId="229" xr:uid="{00000000-0005-0000-0000-0000CF000000}"/>
    <cellStyle name="_Currency_avp_IFRS 3q'08 v 4" xfId="230" xr:uid="{00000000-0005-0000-0000-0000D0000000}"/>
    <cellStyle name="_Currency_avp_Intercompany" xfId="231" xr:uid="{00000000-0005-0000-0000-0000D1000000}"/>
    <cellStyle name="_Currency_avp_Loans RIG" xfId="232" xr:uid="{00000000-0005-0000-0000-0000D2000000}"/>
    <cellStyle name="_Currency_avp_RIG" xfId="233" xr:uid="{00000000-0005-0000-0000-0000D3000000}"/>
    <cellStyle name="_Currency_avp_RLL" xfId="234" xr:uid="{00000000-0005-0000-0000-0000D4000000}"/>
    <cellStyle name="_Currency_avp_RNL" xfId="235" xr:uid="{00000000-0005-0000-0000-0000D5000000}"/>
    <cellStyle name="_Currency_avp_RNL 2" xfId="236" xr:uid="{00000000-0005-0000-0000-0000D6000000}"/>
    <cellStyle name="_Currency_avp_Книга2 (2)" xfId="237" xr:uid="{00000000-0005-0000-0000-0000D7000000}"/>
    <cellStyle name="_Currency_avp_Лист1" xfId="238" xr:uid="{00000000-0005-0000-0000-0000D8000000}"/>
    <cellStyle name="_Currency_Bill Young HY Comp - May 28" xfId="239" xr:uid="{00000000-0005-0000-0000-0000D9000000}"/>
    <cellStyle name="_Currency_Bill Young HY Comp - May 28 2" xfId="240" xr:uid="{00000000-0005-0000-0000-0000DA000000}"/>
    <cellStyle name="_Currency_Bill Young HY Comp - May 28_A4.10_Scoresheet_RLR_31.12.2008 md v180509" xfId="241" xr:uid="{00000000-0005-0000-0000-0000DB000000}"/>
    <cellStyle name="_Currency_Bill Young HY Comp - May 28_Consolidation_v-10" xfId="242" xr:uid="{00000000-0005-0000-0000-0000DC000000}"/>
    <cellStyle name="_Currency_Bill Young HY Comp - May 28_Consolidation_v-10 2" xfId="243" xr:uid="{00000000-0005-0000-0000-0000DD000000}"/>
    <cellStyle name="_Currency_Bill Young HY Comp - May 28_HRI" xfId="244" xr:uid="{00000000-0005-0000-0000-0000DE000000}"/>
    <cellStyle name="_Currency_Bill Young HY Comp - May 28_HRI 2" xfId="245" xr:uid="{00000000-0005-0000-0000-0000DF000000}"/>
    <cellStyle name="_Currency_Bill Young HY Comp - May 28_IFRS 3q'08 v 4" xfId="246" xr:uid="{00000000-0005-0000-0000-0000E0000000}"/>
    <cellStyle name="_Currency_Bill Young HY Comp - May 28_Intercompany" xfId="247" xr:uid="{00000000-0005-0000-0000-0000E1000000}"/>
    <cellStyle name="_Currency_Bill Young HY Comp - May 28_Loans RIG" xfId="248" xr:uid="{00000000-0005-0000-0000-0000E2000000}"/>
    <cellStyle name="_Currency_Bill Young HY Comp - May 28_RIG" xfId="249" xr:uid="{00000000-0005-0000-0000-0000E3000000}"/>
    <cellStyle name="_Currency_Bill Young HY Comp - May 28_RLL" xfId="250" xr:uid="{00000000-0005-0000-0000-0000E4000000}"/>
    <cellStyle name="_Currency_Bill Young HY Comp - May 28_RNL" xfId="251" xr:uid="{00000000-0005-0000-0000-0000E5000000}"/>
    <cellStyle name="_Currency_Bill Young HY Comp - May 28_RNL 2" xfId="252" xr:uid="{00000000-0005-0000-0000-0000E6000000}"/>
    <cellStyle name="_Currency_Bill Young HY Comp - May 28_Книга2 (2)" xfId="253" xr:uid="{00000000-0005-0000-0000-0000E7000000}"/>
    <cellStyle name="_Currency_Bill Young HY Comp - May 28_Лист1" xfId="254" xr:uid="{00000000-0005-0000-0000-0000E8000000}"/>
    <cellStyle name="_Currency_BLS" xfId="255" xr:uid="{00000000-0005-0000-0000-0000E9000000}"/>
    <cellStyle name="_Currency_BLS 2" xfId="256" xr:uid="{00000000-0005-0000-0000-0000EA000000}"/>
    <cellStyle name="_Currency_bls roic" xfId="257" xr:uid="{00000000-0005-0000-0000-0000EB000000}"/>
    <cellStyle name="_Currency_bls roic 2" xfId="258" xr:uid="{00000000-0005-0000-0000-0000EC000000}"/>
    <cellStyle name="_Currency_bls roic_A4.10_Scoresheet_RLR_31.12.2008 md v180509" xfId="259" xr:uid="{00000000-0005-0000-0000-0000ED000000}"/>
    <cellStyle name="_Currency_bls roic_Consolidation_v-10" xfId="260" xr:uid="{00000000-0005-0000-0000-0000EE000000}"/>
    <cellStyle name="_Currency_bls roic_Consolidation_v-10 2" xfId="261" xr:uid="{00000000-0005-0000-0000-0000EF000000}"/>
    <cellStyle name="_Currency_bls roic_HRI" xfId="262" xr:uid="{00000000-0005-0000-0000-0000F0000000}"/>
    <cellStyle name="_Currency_bls roic_HRI 2" xfId="263" xr:uid="{00000000-0005-0000-0000-0000F1000000}"/>
    <cellStyle name="_Currency_bls roic_IFRS 3q'08 v 4" xfId="264" xr:uid="{00000000-0005-0000-0000-0000F2000000}"/>
    <cellStyle name="_Currency_bls roic_Intercompany" xfId="265" xr:uid="{00000000-0005-0000-0000-0000F3000000}"/>
    <cellStyle name="_Currency_bls roic_Loans RIG" xfId="266" xr:uid="{00000000-0005-0000-0000-0000F4000000}"/>
    <cellStyle name="_Currency_bls roic_RIG" xfId="267" xr:uid="{00000000-0005-0000-0000-0000F5000000}"/>
    <cellStyle name="_Currency_bls roic_RLL" xfId="268" xr:uid="{00000000-0005-0000-0000-0000F6000000}"/>
    <cellStyle name="_Currency_bls roic_RNL" xfId="269" xr:uid="{00000000-0005-0000-0000-0000F7000000}"/>
    <cellStyle name="_Currency_bls roic_RNL 2" xfId="270" xr:uid="{00000000-0005-0000-0000-0000F8000000}"/>
    <cellStyle name="_Currency_bls roic_Книга2 (2)" xfId="271" xr:uid="{00000000-0005-0000-0000-0000F9000000}"/>
    <cellStyle name="_Currency_bls roic_Лист1" xfId="272" xr:uid="{00000000-0005-0000-0000-0000FA000000}"/>
    <cellStyle name="_Currency_Book_commissaires_Sept12" xfId="273" xr:uid="{00000000-0005-0000-0000-0000FB000000}"/>
    <cellStyle name="_Currency_Book_commissaires_Sept12 2" xfId="274" xr:uid="{00000000-0005-0000-0000-0000FC000000}"/>
    <cellStyle name="_Currency_Book_commissaires_Sept12_A4.10_Scoresheet_RLR_31.12.2008 md v180509" xfId="275" xr:uid="{00000000-0005-0000-0000-0000FD000000}"/>
    <cellStyle name="_Currency_Book_commissaires_Sept12_Consolidation_v-10" xfId="276" xr:uid="{00000000-0005-0000-0000-0000FE000000}"/>
    <cellStyle name="_Currency_Book_commissaires_Sept12_Consolidation_v-10 2" xfId="277" xr:uid="{00000000-0005-0000-0000-0000FF000000}"/>
    <cellStyle name="_Currency_Book_commissaires_Sept12_HRI" xfId="278" xr:uid="{00000000-0005-0000-0000-000000010000}"/>
    <cellStyle name="_Currency_Book_commissaires_Sept12_HRI 2" xfId="279" xr:uid="{00000000-0005-0000-0000-000001010000}"/>
    <cellStyle name="_Currency_Book_commissaires_Sept12_IFRS 3q'08 v 4" xfId="280" xr:uid="{00000000-0005-0000-0000-000002010000}"/>
    <cellStyle name="_Currency_Book_commissaires_Sept12_Intercompany" xfId="281" xr:uid="{00000000-0005-0000-0000-000003010000}"/>
    <cellStyle name="_Currency_Book_commissaires_Sept12_Loans RIG" xfId="282" xr:uid="{00000000-0005-0000-0000-000004010000}"/>
    <cellStyle name="_Currency_Book_commissaires_Sept12_RIG" xfId="283" xr:uid="{00000000-0005-0000-0000-000005010000}"/>
    <cellStyle name="_Currency_Book_commissaires_Sept12_RLL" xfId="284" xr:uid="{00000000-0005-0000-0000-000006010000}"/>
    <cellStyle name="_Currency_Book_commissaires_Sept12_RNL" xfId="285" xr:uid="{00000000-0005-0000-0000-000007010000}"/>
    <cellStyle name="_Currency_Book_commissaires_Sept12_RNL 2" xfId="286" xr:uid="{00000000-0005-0000-0000-000008010000}"/>
    <cellStyle name="_Currency_Book_commissaires_Sept12_Книга2 (2)" xfId="287" xr:uid="{00000000-0005-0000-0000-000009010000}"/>
    <cellStyle name="_Currency_Book_commissaires_Sept12_Лист1" xfId="288" xr:uid="{00000000-0005-0000-0000-00000A010000}"/>
    <cellStyle name="_Currency_Book1" xfId="289" xr:uid="{00000000-0005-0000-0000-00000B010000}"/>
    <cellStyle name="_Currency_Book1 2" xfId="290" xr:uid="{00000000-0005-0000-0000-00000C010000}"/>
    <cellStyle name="_Currency_Book1_1" xfId="291" xr:uid="{00000000-0005-0000-0000-00000D010000}"/>
    <cellStyle name="_Currency_Book1_1 2" xfId="292" xr:uid="{00000000-0005-0000-0000-00000E010000}"/>
    <cellStyle name="_Currency_Book1_1_A4.10_Scoresheet_RLR_31.12.2008 md v180509" xfId="293" xr:uid="{00000000-0005-0000-0000-00000F010000}"/>
    <cellStyle name="_Currency_Book1_1_Consolidation_v-10" xfId="294" xr:uid="{00000000-0005-0000-0000-000010010000}"/>
    <cellStyle name="_Currency_Book1_1_Consolidation_v-10 2" xfId="295" xr:uid="{00000000-0005-0000-0000-000011010000}"/>
    <cellStyle name="_Currency_Book1_1_HRI" xfId="296" xr:uid="{00000000-0005-0000-0000-000012010000}"/>
    <cellStyle name="_Currency_Book1_1_HRI 2" xfId="297" xr:uid="{00000000-0005-0000-0000-000013010000}"/>
    <cellStyle name="_Currency_Book1_1_IFRS 3q'08 v 4" xfId="298" xr:uid="{00000000-0005-0000-0000-000014010000}"/>
    <cellStyle name="_Currency_Book1_1_Intercompany" xfId="299" xr:uid="{00000000-0005-0000-0000-000015010000}"/>
    <cellStyle name="_Currency_Book1_1_Loans RIG" xfId="300" xr:uid="{00000000-0005-0000-0000-000016010000}"/>
    <cellStyle name="_Currency_Book1_1_RIG" xfId="301" xr:uid="{00000000-0005-0000-0000-000017010000}"/>
    <cellStyle name="_Currency_Book1_1_RLL" xfId="302" xr:uid="{00000000-0005-0000-0000-000018010000}"/>
    <cellStyle name="_Currency_Book1_1_RNL" xfId="303" xr:uid="{00000000-0005-0000-0000-000019010000}"/>
    <cellStyle name="_Currency_Book1_1_RNL 2" xfId="304" xr:uid="{00000000-0005-0000-0000-00001A010000}"/>
    <cellStyle name="_Currency_Book1_1_Книга2 (2)" xfId="305" xr:uid="{00000000-0005-0000-0000-00001B010000}"/>
    <cellStyle name="_Currency_Book1_1_Лист1" xfId="306" xr:uid="{00000000-0005-0000-0000-00001C010000}"/>
    <cellStyle name="_Currency_Book1_2" xfId="307" xr:uid="{00000000-0005-0000-0000-00001D010000}"/>
    <cellStyle name="_Currency_Book1_2 2" xfId="308" xr:uid="{00000000-0005-0000-0000-00001E010000}"/>
    <cellStyle name="_Currency_Book1_3G Models" xfId="309" xr:uid="{00000000-0005-0000-0000-00001F010000}"/>
    <cellStyle name="_Currency_Book1_3G Models 2" xfId="310" xr:uid="{00000000-0005-0000-0000-000020010000}"/>
    <cellStyle name="_Currency_Book1_A4.10_Scoresheet_RLR_31.12.2008 md v180509" xfId="311" xr:uid="{00000000-0005-0000-0000-000021010000}"/>
    <cellStyle name="_Currency_Book1_Consolidation_v-10" xfId="312" xr:uid="{00000000-0005-0000-0000-000022010000}"/>
    <cellStyle name="_Currency_Book1_Consolidation_v-10 2" xfId="313" xr:uid="{00000000-0005-0000-0000-000023010000}"/>
    <cellStyle name="_Currency_Book1_FT-6June2001" xfId="314" xr:uid="{00000000-0005-0000-0000-000024010000}"/>
    <cellStyle name="_Currency_Book1_FT-6June2001 2" xfId="315" xr:uid="{00000000-0005-0000-0000-000025010000}"/>
    <cellStyle name="_Currency_Book1_HRI" xfId="316" xr:uid="{00000000-0005-0000-0000-000026010000}"/>
    <cellStyle name="_Currency_Book1_HRI 2" xfId="317" xr:uid="{00000000-0005-0000-0000-000027010000}"/>
    <cellStyle name="_Currency_Book1_IFRS 3q'08 v 4" xfId="318" xr:uid="{00000000-0005-0000-0000-000028010000}"/>
    <cellStyle name="_Currency_Book1_Intercompany" xfId="319" xr:uid="{00000000-0005-0000-0000-000029010000}"/>
    <cellStyle name="_Currency_Book1_Jazztel model 16DP3-Exhibits" xfId="320" xr:uid="{00000000-0005-0000-0000-00002A010000}"/>
    <cellStyle name="_Currency_Book1_Jazztel model 16DP3-Exhibits 2" xfId="321" xr:uid="{00000000-0005-0000-0000-00002B010000}"/>
    <cellStyle name="_Currency_Book1_Jazztel model 16DP3-Exhibits_3G Models" xfId="322" xr:uid="{00000000-0005-0000-0000-00002C010000}"/>
    <cellStyle name="_Currency_Book1_Jazztel model 16DP3-Exhibits_3G Models 2" xfId="323" xr:uid="{00000000-0005-0000-0000-00002D010000}"/>
    <cellStyle name="_Currency_Book1_Jazztel model 16DP3-Exhibits_Orange-Mar01" xfId="324" xr:uid="{00000000-0005-0000-0000-00002E010000}"/>
    <cellStyle name="_Currency_Book1_Jazztel model 16DP3-Exhibits_Orange-Mar01 2" xfId="325" xr:uid="{00000000-0005-0000-0000-00002F010000}"/>
    <cellStyle name="_Currency_Book1_Jazztel model 16DP3-Exhibits_Orange-May01" xfId="326" xr:uid="{00000000-0005-0000-0000-000030010000}"/>
    <cellStyle name="_Currency_Book1_Jazztel model 16DP3-Exhibits_Orange-May01 2" xfId="327" xr:uid="{00000000-0005-0000-0000-000031010000}"/>
    <cellStyle name="_Currency_Book1_Jazztel model 16DP3-Exhibits_Orange-May01_FT-6June2001" xfId="328" xr:uid="{00000000-0005-0000-0000-000032010000}"/>
    <cellStyle name="_Currency_Book1_Jazztel model 16DP3-Exhibits_Orange-May01_FT-6June2001 2" xfId="329" xr:uid="{00000000-0005-0000-0000-000033010000}"/>
    <cellStyle name="_Currency_Book1_Jazztel model 16DP3-Exhibits_T_MOBIL2" xfId="330" xr:uid="{00000000-0005-0000-0000-000034010000}"/>
    <cellStyle name="_Currency_Book1_Jazztel model 16DP3-Exhibits_T_MOBIL2 2" xfId="331" xr:uid="{00000000-0005-0000-0000-000035010000}"/>
    <cellStyle name="_Currency_Book1_Jazztel model 16DP3-Exhibits_T_MOBIL2_Orange-May01" xfId="332" xr:uid="{00000000-0005-0000-0000-000036010000}"/>
    <cellStyle name="_Currency_Book1_Jazztel model 16DP3-Exhibits_T_MOBIL2_Orange-May01 2" xfId="333" xr:uid="{00000000-0005-0000-0000-000037010000}"/>
    <cellStyle name="_Currency_Book1_Jazztel model 16DP3-Exhibits_T_MOBIL2_Telefonica Moviles" xfId="334" xr:uid="{00000000-0005-0000-0000-000038010000}"/>
    <cellStyle name="_Currency_Book1_Jazztel model 16DP3-Exhibits_T_MOBIL2_Telefonica Moviles 2" xfId="335" xr:uid="{00000000-0005-0000-0000-000039010000}"/>
    <cellStyle name="_Currency_Book1_Jazztel model 16DP3-Exhibits_Telefonica Moviles" xfId="336" xr:uid="{00000000-0005-0000-0000-00003A010000}"/>
    <cellStyle name="_Currency_Book1_Jazztel model 16DP3-Exhibits_Telefonica Moviles 2" xfId="337" xr:uid="{00000000-0005-0000-0000-00003B010000}"/>
    <cellStyle name="_Currency_Book1_Jazztel model 16DP3-Exhibits_TelenorInitiation-11Jan01" xfId="338" xr:uid="{00000000-0005-0000-0000-00003C010000}"/>
    <cellStyle name="_Currency_Book1_Jazztel model 16DP3-Exhibits_TelenorInitiation-11Jan01 2" xfId="339" xr:uid="{00000000-0005-0000-0000-00003D010000}"/>
    <cellStyle name="_Currency_Book1_Jazztel model 16DP3-Exhibits_TelenorWIPFeb01" xfId="340" xr:uid="{00000000-0005-0000-0000-00003E010000}"/>
    <cellStyle name="_Currency_Book1_Jazztel model 16DP3-Exhibits_TelenorWIPFeb01 2" xfId="341" xr:uid="{00000000-0005-0000-0000-00003F010000}"/>
    <cellStyle name="_Currency_Book1_Jazztel model 18DP-exhibits" xfId="342" xr:uid="{00000000-0005-0000-0000-000040010000}"/>
    <cellStyle name="_Currency_Book1_Jazztel model 18DP-exhibits 2" xfId="343" xr:uid="{00000000-0005-0000-0000-000041010000}"/>
    <cellStyle name="_Currency_Book1_Jazztel model 18DP-exhibits_3G Models" xfId="344" xr:uid="{00000000-0005-0000-0000-000042010000}"/>
    <cellStyle name="_Currency_Book1_Jazztel model 18DP-exhibits_3G Models 2" xfId="345" xr:uid="{00000000-0005-0000-0000-000043010000}"/>
    <cellStyle name="_Currency_Book1_Loans RIG" xfId="346" xr:uid="{00000000-0005-0000-0000-000044010000}"/>
    <cellStyle name="_Currency_Book1_Model Master" xfId="347" xr:uid="{00000000-0005-0000-0000-000045010000}"/>
    <cellStyle name="_Currency_Book1_Model Master 2" xfId="348" xr:uid="{00000000-0005-0000-0000-000046010000}"/>
    <cellStyle name="_Currency_Book1_Orange-May01" xfId="349" xr:uid="{00000000-0005-0000-0000-000047010000}"/>
    <cellStyle name="_Currency_Book1_Orange-May01 2" xfId="350" xr:uid="{00000000-0005-0000-0000-000048010000}"/>
    <cellStyle name="_Currency_Book1_Orange-Sep01" xfId="351" xr:uid="{00000000-0005-0000-0000-000049010000}"/>
    <cellStyle name="_Currency_Book1_Orange-Sep01 2" xfId="352" xr:uid="{00000000-0005-0000-0000-00004A010000}"/>
    <cellStyle name="_Currency_Book1_Phoenix Model - Dec 12 (GS Version)" xfId="353" xr:uid="{00000000-0005-0000-0000-00004B010000}"/>
    <cellStyle name="_Currency_Book1_Phoenix Model - Dec 12 (GS Version) 2" xfId="354" xr:uid="{00000000-0005-0000-0000-00004C010000}"/>
    <cellStyle name="_Currency_Book1_Phoenix Model - Dec 12 (GS Version)_A4.10_Scoresheet_RLR_31.12.2008 md v180509" xfId="355" xr:uid="{00000000-0005-0000-0000-00004D010000}"/>
    <cellStyle name="_Currency_Book1_Phoenix Model - Dec 12 (GS Version)_Consolidation_v-10" xfId="356" xr:uid="{00000000-0005-0000-0000-00004E010000}"/>
    <cellStyle name="_Currency_Book1_Phoenix Model - Dec 12 (GS Version)_Consolidation_v-10 2" xfId="357" xr:uid="{00000000-0005-0000-0000-00004F010000}"/>
    <cellStyle name="_Currency_Book1_Phoenix Model - Dec 12 (GS Version)_HRI" xfId="358" xr:uid="{00000000-0005-0000-0000-000050010000}"/>
    <cellStyle name="_Currency_Book1_Phoenix Model - Dec 12 (GS Version)_HRI 2" xfId="359" xr:uid="{00000000-0005-0000-0000-000051010000}"/>
    <cellStyle name="_Currency_Book1_Phoenix Model - Dec 12 (GS Version)_IFRS 3q'08 v 4" xfId="360" xr:uid="{00000000-0005-0000-0000-000052010000}"/>
    <cellStyle name="_Currency_Book1_Phoenix Model - Dec 12 (GS Version)_Intercompany" xfId="361" xr:uid="{00000000-0005-0000-0000-000053010000}"/>
    <cellStyle name="_Currency_Book1_Phoenix Model - Dec 12 (GS Version)_Loans RIG" xfId="362" xr:uid="{00000000-0005-0000-0000-000054010000}"/>
    <cellStyle name="_Currency_Book1_Phoenix Model - Dec 12 (GS Version)_RIG" xfId="363" xr:uid="{00000000-0005-0000-0000-000055010000}"/>
    <cellStyle name="_Currency_Book1_Phoenix Model - Dec 12 (GS Version)_RLL" xfId="364" xr:uid="{00000000-0005-0000-0000-000056010000}"/>
    <cellStyle name="_Currency_Book1_Phoenix Model - Dec 12 (GS Version)_RNL" xfId="365" xr:uid="{00000000-0005-0000-0000-000057010000}"/>
    <cellStyle name="_Currency_Book1_Phoenix Model - Dec 12 (GS Version)_RNL 2" xfId="366" xr:uid="{00000000-0005-0000-0000-000058010000}"/>
    <cellStyle name="_Currency_Book1_Phoenix Model - Dec 12 (GS Version)_Книга2 (2)" xfId="367" xr:uid="{00000000-0005-0000-0000-000059010000}"/>
    <cellStyle name="_Currency_Book1_Phoenix Model - Dec 12 (GS Version)_Лист1" xfId="368" xr:uid="{00000000-0005-0000-0000-00005A010000}"/>
    <cellStyle name="_Currency_Book1_RIG" xfId="369" xr:uid="{00000000-0005-0000-0000-00005B010000}"/>
    <cellStyle name="_Currency_Book1_RLL" xfId="370" xr:uid="{00000000-0005-0000-0000-00005C010000}"/>
    <cellStyle name="_Currency_Book1_RNL" xfId="371" xr:uid="{00000000-0005-0000-0000-00005D010000}"/>
    <cellStyle name="_Currency_Book1_RNL 2" xfId="372" xr:uid="{00000000-0005-0000-0000-00005E010000}"/>
    <cellStyle name="_Currency_Book1_Vodafone model" xfId="373" xr:uid="{00000000-0005-0000-0000-00005F010000}"/>
    <cellStyle name="_Currency_Book1_Vodafone model 2" xfId="374" xr:uid="{00000000-0005-0000-0000-000060010000}"/>
    <cellStyle name="_Currency_Book1_Vodafone model_A4.10_Scoresheet_RLR_31.12.2008 md v180509" xfId="375" xr:uid="{00000000-0005-0000-0000-000061010000}"/>
    <cellStyle name="_Currency_Book1_Vodafone model_Consolidation_v-10" xfId="376" xr:uid="{00000000-0005-0000-0000-000062010000}"/>
    <cellStyle name="_Currency_Book1_Vodafone model_Consolidation_v-10 2" xfId="377" xr:uid="{00000000-0005-0000-0000-000063010000}"/>
    <cellStyle name="_Currency_Book1_Vodafone model_Consolidation_v-10_Loans Consolidation Template v.1" xfId="378" xr:uid="{00000000-0005-0000-0000-000064010000}"/>
    <cellStyle name="_Currency_Book1_Vodafone model_HRI" xfId="379" xr:uid="{00000000-0005-0000-0000-000065010000}"/>
    <cellStyle name="_Currency_Book1_Vodafone model_HRI 2" xfId="380" xr:uid="{00000000-0005-0000-0000-000066010000}"/>
    <cellStyle name="_Currency_Book1_Vodafone model_HRI_Loans Consolidation Template v.1" xfId="381" xr:uid="{00000000-0005-0000-0000-000067010000}"/>
    <cellStyle name="_Currency_Book1_Vodafone model_IFRS 3q'08 v 4" xfId="382" xr:uid="{00000000-0005-0000-0000-000068010000}"/>
    <cellStyle name="_Currency_Book1_Vodafone model_Intercompany" xfId="383" xr:uid="{00000000-0005-0000-0000-000069010000}"/>
    <cellStyle name="_Currency_Book1_Vodafone model_Loans RIG" xfId="384" xr:uid="{00000000-0005-0000-0000-00006A010000}"/>
    <cellStyle name="_Currency_Book1_Vodafone model_RIG" xfId="385" xr:uid="{00000000-0005-0000-0000-00006B010000}"/>
    <cellStyle name="_Currency_Book1_Vodafone model_RLL" xfId="386" xr:uid="{00000000-0005-0000-0000-00006C010000}"/>
    <cellStyle name="_Currency_Book1_Vodafone model_RNL" xfId="387" xr:uid="{00000000-0005-0000-0000-00006D010000}"/>
    <cellStyle name="_Currency_Book1_Vodafone model_RNL 2" xfId="388" xr:uid="{00000000-0005-0000-0000-00006E010000}"/>
    <cellStyle name="_Currency_Book1_Vodafone model_RNL_Loans Consolidation Template v.1" xfId="389" xr:uid="{00000000-0005-0000-0000-00006F010000}"/>
    <cellStyle name="_Currency_Book1_Vodafone model_Книга2 (2)" xfId="390" xr:uid="{00000000-0005-0000-0000-000070010000}"/>
    <cellStyle name="_Currency_Book1_Vodafone model_Лист1" xfId="391" xr:uid="{00000000-0005-0000-0000-000071010000}"/>
    <cellStyle name="_Currency_Book1_Книга2 (2)" xfId="392" xr:uid="{00000000-0005-0000-0000-000072010000}"/>
    <cellStyle name="_Currency_Book1_Лист1" xfId="393" xr:uid="{00000000-0005-0000-0000-000073010000}"/>
    <cellStyle name="_Currency_Book2" xfId="394" xr:uid="{00000000-0005-0000-0000-000074010000}"/>
    <cellStyle name="_Currency_Book2_3G Models" xfId="395" xr:uid="{00000000-0005-0000-0000-000075010000}"/>
    <cellStyle name="_Currency_Book2_3G Models 2" xfId="396" xr:uid="{00000000-0005-0000-0000-000076010000}"/>
    <cellStyle name="_Currency_Book2_FT-6June2001" xfId="397" xr:uid="{00000000-0005-0000-0000-000077010000}"/>
    <cellStyle name="_Currency_Book2_FT-6June2001 2" xfId="398" xr:uid="{00000000-0005-0000-0000-000078010000}"/>
    <cellStyle name="_Currency_Book2_Jazztel model 16DP3-Exhibits" xfId="399" xr:uid="{00000000-0005-0000-0000-000079010000}"/>
    <cellStyle name="_Currency_Book2_Jazztel model 16DP3-Exhibits 2" xfId="400" xr:uid="{00000000-0005-0000-0000-00007A010000}"/>
    <cellStyle name="_Currency_Book2_Jazztel model 16DP3-Exhibits_3G Models" xfId="401" xr:uid="{00000000-0005-0000-0000-00007B010000}"/>
    <cellStyle name="_Currency_Book2_Jazztel model 16DP3-Exhibits_3G Models 2" xfId="402" xr:uid="{00000000-0005-0000-0000-00007C010000}"/>
    <cellStyle name="_Currency_Book2_Jazztel model 16DP3-Exhibits_Orange-Mar01" xfId="403" xr:uid="{00000000-0005-0000-0000-00007D010000}"/>
    <cellStyle name="_Currency_Book2_Jazztel model 16DP3-Exhibits_Orange-Mar01 2" xfId="404" xr:uid="{00000000-0005-0000-0000-00007E010000}"/>
    <cellStyle name="_Currency_Book2_Jazztel model 16DP3-Exhibits_Orange-May01" xfId="405" xr:uid="{00000000-0005-0000-0000-00007F010000}"/>
    <cellStyle name="_Currency_Book2_Jazztel model 16DP3-Exhibits_Orange-May01 2" xfId="406" xr:uid="{00000000-0005-0000-0000-000080010000}"/>
    <cellStyle name="_Currency_Book2_Jazztel model 16DP3-Exhibits_Orange-May01_FT-6June2001" xfId="407" xr:uid="{00000000-0005-0000-0000-000081010000}"/>
    <cellStyle name="_Currency_Book2_Jazztel model 16DP3-Exhibits_Orange-May01_FT-6June2001 2" xfId="408" xr:uid="{00000000-0005-0000-0000-000082010000}"/>
    <cellStyle name="_Currency_Book2_Jazztel model 16DP3-Exhibits_T_MOBIL2" xfId="409" xr:uid="{00000000-0005-0000-0000-000083010000}"/>
    <cellStyle name="_Currency_Book2_Jazztel model 16DP3-Exhibits_T_MOBIL2 2" xfId="410" xr:uid="{00000000-0005-0000-0000-000084010000}"/>
    <cellStyle name="_Currency_Book2_Jazztel model 16DP3-Exhibits_T_MOBIL2_Orange-May01" xfId="411" xr:uid="{00000000-0005-0000-0000-000085010000}"/>
    <cellStyle name="_Currency_Book2_Jazztel model 16DP3-Exhibits_T_MOBIL2_Orange-May01 2" xfId="412" xr:uid="{00000000-0005-0000-0000-000086010000}"/>
    <cellStyle name="_Currency_Book2_Jazztel model 16DP3-Exhibits_T_MOBIL2_Telefonica Moviles" xfId="413" xr:uid="{00000000-0005-0000-0000-000087010000}"/>
    <cellStyle name="_Currency_Book2_Jazztel model 16DP3-Exhibits_T_MOBIL2_Telefonica Moviles 2" xfId="414" xr:uid="{00000000-0005-0000-0000-000088010000}"/>
    <cellStyle name="_Currency_Book2_Jazztel model 16DP3-Exhibits_Telefonica Moviles" xfId="415" xr:uid="{00000000-0005-0000-0000-000089010000}"/>
    <cellStyle name="_Currency_Book2_Jazztel model 16DP3-Exhibits_Telefonica Moviles 2" xfId="416" xr:uid="{00000000-0005-0000-0000-00008A010000}"/>
    <cellStyle name="_Currency_Book2_Jazztel model 16DP3-Exhibits_TelenorInitiation-11Jan01" xfId="417" xr:uid="{00000000-0005-0000-0000-00008B010000}"/>
    <cellStyle name="_Currency_Book2_Jazztel model 16DP3-Exhibits_TelenorInitiation-11Jan01 2" xfId="418" xr:uid="{00000000-0005-0000-0000-00008C010000}"/>
    <cellStyle name="_Currency_Book2_Jazztel model 16DP3-Exhibits_TelenorWIPFeb01" xfId="419" xr:uid="{00000000-0005-0000-0000-00008D010000}"/>
    <cellStyle name="_Currency_Book2_Jazztel model 16DP3-Exhibits_TelenorWIPFeb01 2" xfId="420" xr:uid="{00000000-0005-0000-0000-00008E010000}"/>
    <cellStyle name="_Currency_Book2_Jazztel model 18DP-exhibits" xfId="421" xr:uid="{00000000-0005-0000-0000-00008F010000}"/>
    <cellStyle name="_Currency_Book2_Jazztel model 18DP-exhibits 2" xfId="422" xr:uid="{00000000-0005-0000-0000-000090010000}"/>
    <cellStyle name="_Currency_Book2_Jazztel model 18DP-exhibits_3G Models" xfId="423" xr:uid="{00000000-0005-0000-0000-000091010000}"/>
    <cellStyle name="_Currency_Book2_Jazztel model 18DP-exhibits_3G Models 2" xfId="424" xr:uid="{00000000-0005-0000-0000-000092010000}"/>
    <cellStyle name="_Currency_Book2_Orange-May01" xfId="425" xr:uid="{00000000-0005-0000-0000-000093010000}"/>
    <cellStyle name="_Currency_Book2_Orange-May01 2" xfId="426" xr:uid="{00000000-0005-0000-0000-000094010000}"/>
    <cellStyle name="_Currency_Book2_Orange-Sep01" xfId="427" xr:uid="{00000000-0005-0000-0000-000095010000}"/>
    <cellStyle name="_Currency_Book2_Orange-Sep01 2" xfId="428" xr:uid="{00000000-0005-0000-0000-000096010000}"/>
    <cellStyle name="_Currency_Book2_Vodafone model" xfId="429" xr:uid="{00000000-0005-0000-0000-000097010000}"/>
    <cellStyle name="_Currency_Book2_Vodafone model 2" xfId="430" xr:uid="{00000000-0005-0000-0000-000098010000}"/>
    <cellStyle name="_Currency_Book2_Vodafone model_A4.10_Scoresheet_RLR_31.12.2008 md v180509" xfId="431" xr:uid="{00000000-0005-0000-0000-000099010000}"/>
    <cellStyle name="_Currency_Book2_Vodafone model_Consolidation_v-10" xfId="432" xr:uid="{00000000-0005-0000-0000-00009A010000}"/>
    <cellStyle name="_Currency_Book2_Vodafone model_Consolidation_v-10 2" xfId="433" xr:uid="{00000000-0005-0000-0000-00009B010000}"/>
    <cellStyle name="_Currency_Book2_Vodafone model_Consolidation_v-10_Loans Consolidation Template v.1" xfId="434" xr:uid="{00000000-0005-0000-0000-00009C010000}"/>
    <cellStyle name="_Currency_Book2_Vodafone model_HRI" xfId="435" xr:uid="{00000000-0005-0000-0000-00009D010000}"/>
    <cellStyle name="_Currency_Book2_Vodafone model_HRI 2" xfId="436" xr:uid="{00000000-0005-0000-0000-00009E010000}"/>
    <cellStyle name="_Currency_Book2_Vodafone model_HRI_Loans Consolidation Template v.1" xfId="437" xr:uid="{00000000-0005-0000-0000-00009F010000}"/>
    <cellStyle name="_Currency_Book2_Vodafone model_IFRS 3q'08 v 4" xfId="438" xr:uid="{00000000-0005-0000-0000-0000A0010000}"/>
    <cellStyle name="_Currency_Book2_Vodafone model_Intercompany" xfId="439" xr:uid="{00000000-0005-0000-0000-0000A1010000}"/>
    <cellStyle name="_Currency_Book2_Vodafone model_Loans RIG" xfId="440" xr:uid="{00000000-0005-0000-0000-0000A2010000}"/>
    <cellStyle name="_Currency_Book2_Vodafone model_RIG" xfId="441" xr:uid="{00000000-0005-0000-0000-0000A3010000}"/>
    <cellStyle name="_Currency_Book2_Vodafone model_RLL" xfId="442" xr:uid="{00000000-0005-0000-0000-0000A4010000}"/>
    <cellStyle name="_Currency_Book2_Vodafone model_RNL" xfId="443" xr:uid="{00000000-0005-0000-0000-0000A5010000}"/>
    <cellStyle name="_Currency_Book2_Vodafone model_RNL 2" xfId="444" xr:uid="{00000000-0005-0000-0000-0000A6010000}"/>
    <cellStyle name="_Currency_Book2_Vodafone model_RNL_Loans Consolidation Template v.1" xfId="445" xr:uid="{00000000-0005-0000-0000-0000A7010000}"/>
    <cellStyle name="_Currency_Book2_Vodafone model_Книга2 (2)" xfId="446" xr:uid="{00000000-0005-0000-0000-0000A8010000}"/>
    <cellStyle name="_Currency_Book2_Vodafone model_Лист1" xfId="447" xr:uid="{00000000-0005-0000-0000-0000A9010000}"/>
    <cellStyle name="_Currency_Book3" xfId="448" xr:uid="{00000000-0005-0000-0000-0000AA010000}"/>
    <cellStyle name="_Currency_Book3 2" xfId="449" xr:uid="{00000000-0005-0000-0000-0000AB010000}"/>
    <cellStyle name="_Currency_Book3_A4.10_Scoresheet_RLR_31.12.2008 md v180509" xfId="450" xr:uid="{00000000-0005-0000-0000-0000AC010000}"/>
    <cellStyle name="_Currency_Book3_Consolidation_v-10" xfId="451" xr:uid="{00000000-0005-0000-0000-0000AD010000}"/>
    <cellStyle name="_Currency_Book3_Consolidation_v-10 2" xfId="452" xr:uid="{00000000-0005-0000-0000-0000AE010000}"/>
    <cellStyle name="_Currency_Book3_HRI" xfId="453" xr:uid="{00000000-0005-0000-0000-0000AF010000}"/>
    <cellStyle name="_Currency_Book3_HRI 2" xfId="454" xr:uid="{00000000-0005-0000-0000-0000B0010000}"/>
    <cellStyle name="_Currency_Book3_IFRS 3q'08 v 4" xfId="455" xr:uid="{00000000-0005-0000-0000-0000B1010000}"/>
    <cellStyle name="_Currency_Book3_Intercompany" xfId="456" xr:uid="{00000000-0005-0000-0000-0000B2010000}"/>
    <cellStyle name="_Currency_Book3_Loans RIG" xfId="457" xr:uid="{00000000-0005-0000-0000-0000B3010000}"/>
    <cellStyle name="_Currency_Book3_RIG" xfId="458" xr:uid="{00000000-0005-0000-0000-0000B4010000}"/>
    <cellStyle name="_Currency_Book3_RLL" xfId="459" xr:uid="{00000000-0005-0000-0000-0000B5010000}"/>
    <cellStyle name="_Currency_Book3_RNL" xfId="460" xr:uid="{00000000-0005-0000-0000-0000B6010000}"/>
    <cellStyle name="_Currency_Book3_RNL 2" xfId="461" xr:uid="{00000000-0005-0000-0000-0000B7010000}"/>
    <cellStyle name="_Currency_Book3_Книга2 (2)" xfId="462" xr:uid="{00000000-0005-0000-0000-0000B8010000}"/>
    <cellStyle name="_Currency_Book3_Лист1" xfId="463" xr:uid="{00000000-0005-0000-0000-0000B9010000}"/>
    <cellStyle name="_Currency_Break up of REVS in 3cases" xfId="464" xr:uid="{00000000-0005-0000-0000-0000BA010000}"/>
    <cellStyle name="_Currency_Break up of REVS in 3cases 2" xfId="465" xr:uid="{00000000-0005-0000-0000-0000BB010000}"/>
    <cellStyle name="_Currency_CC 3 Yr Forecast to IPO Banks (1)" xfId="466" xr:uid="{00000000-0005-0000-0000-0000BC010000}"/>
    <cellStyle name="_Currency_CC 3 Yr Forecast to IPO Banks (1) 2" xfId="467" xr:uid="{00000000-0005-0000-0000-0000BD010000}"/>
    <cellStyle name="_Currency_CC 3 Yr Forecast to IPO Banks (1)_A4.10_Scoresheet_RLR_31.12.2008 md v180509" xfId="468" xr:uid="{00000000-0005-0000-0000-0000BE010000}"/>
    <cellStyle name="_Currency_CC 3 Yr Forecast to IPO Banks (1)_Consolidation_v-10" xfId="469" xr:uid="{00000000-0005-0000-0000-0000BF010000}"/>
    <cellStyle name="_Currency_CC 3 Yr Forecast to IPO Banks (1)_Consolidation_v-10 2" xfId="470" xr:uid="{00000000-0005-0000-0000-0000C0010000}"/>
    <cellStyle name="_Currency_CC 3 Yr Forecast to IPO Banks (1)_HRI" xfId="471" xr:uid="{00000000-0005-0000-0000-0000C1010000}"/>
    <cellStyle name="_Currency_CC 3 Yr Forecast to IPO Banks (1)_HRI 2" xfId="472" xr:uid="{00000000-0005-0000-0000-0000C2010000}"/>
    <cellStyle name="_Currency_CC 3 Yr Forecast to IPO Banks (1)_IFRS 3q'08 v 4" xfId="473" xr:uid="{00000000-0005-0000-0000-0000C3010000}"/>
    <cellStyle name="_Currency_CC 3 Yr Forecast to IPO Banks (1)_Intercompany" xfId="474" xr:uid="{00000000-0005-0000-0000-0000C4010000}"/>
    <cellStyle name="_Currency_CC 3 Yr Forecast to IPO Banks (1)_Loans RIG" xfId="475" xr:uid="{00000000-0005-0000-0000-0000C5010000}"/>
    <cellStyle name="_Currency_CC 3 Yr Forecast to IPO Banks (1)_RIG" xfId="476" xr:uid="{00000000-0005-0000-0000-0000C6010000}"/>
    <cellStyle name="_Currency_CC 3 Yr Forecast to IPO Banks (1)_RLL" xfId="477" xr:uid="{00000000-0005-0000-0000-0000C7010000}"/>
    <cellStyle name="_Currency_CC 3 Yr Forecast to IPO Banks (1)_RNL" xfId="478" xr:uid="{00000000-0005-0000-0000-0000C8010000}"/>
    <cellStyle name="_Currency_CC 3 Yr Forecast to IPO Banks (1)_RNL 2" xfId="479" xr:uid="{00000000-0005-0000-0000-0000C9010000}"/>
    <cellStyle name="_Currency_CC 3 Yr Forecast to IPO Banks (1)_Книга2 (2)" xfId="480" xr:uid="{00000000-0005-0000-0000-0000CA010000}"/>
    <cellStyle name="_Currency_CC 3 Yr Forecast to IPO Banks (1)_Лист1" xfId="481" xr:uid="{00000000-0005-0000-0000-0000CB010000}"/>
    <cellStyle name="_Currency_CC Tracking Model 10-feb (nov results)" xfId="482" xr:uid="{00000000-0005-0000-0000-0000CC010000}"/>
    <cellStyle name="_Currency_CC Tracking Model 10-feb (nov results) 2" xfId="483" xr:uid="{00000000-0005-0000-0000-0000CD010000}"/>
    <cellStyle name="_Currency_CC Tracking Model 10-feb (nov results)_A4.10_Scoresheet_RLR_31.12.2008 md v180509" xfId="484" xr:uid="{00000000-0005-0000-0000-0000CE010000}"/>
    <cellStyle name="_Currency_CC Tracking Model 10-feb (nov results)_Consolidation_v-10" xfId="485" xr:uid="{00000000-0005-0000-0000-0000CF010000}"/>
    <cellStyle name="_Currency_CC Tracking Model 10-feb (nov results)_Consolidation_v-10 2" xfId="486" xr:uid="{00000000-0005-0000-0000-0000D0010000}"/>
    <cellStyle name="_Currency_CC Tracking Model 10-feb (nov results)_HRI" xfId="487" xr:uid="{00000000-0005-0000-0000-0000D1010000}"/>
    <cellStyle name="_Currency_CC Tracking Model 10-feb (nov results)_HRI 2" xfId="488" xr:uid="{00000000-0005-0000-0000-0000D2010000}"/>
    <cellStyle name="_Currency_CC Tracking Model 10-feb (nov results)_IFRS 3q'08 v 4" xfId="489" xr:uid="{00000000-0005-0000-0000-0000D3010000}"/>
    <cellStyle name="_Currency_CC Tracking Model 10-feb (nov results)_Intercompany" xfId="490" xr:uid="{00000000-0005-0000-0000-0000D4010000}"/>
    <cellStyle name="_Currency_CC Tracking Model 10-feb (nov results)_Loans RIG" xfId="491" xr:uid="{00000000-0005-0000-0000-0000D5010000}"/>
    <cellStyle name="_Currency_CC Tracking Model 10-feb (nov results)_RIG" xfId="492" xr:uid="{00000000-0005-0000-0000-0000D6010000}"/>
    <cellStyle name="_Currency_CC Tracking Model 10-feb (nov results)_RLL" xfId="493" xr:uid="{00000000-0005-0000-0000-0000D7010000}"/>
    <cellStyle name="_Currency_CC Tracking Model 10-feb (nov results)_RNL" xfId="494" xr:uid="{00000000-0005-0000-0000-0000D8010000}"/>
    <cellStyle name="_Currency_CC Tracking Model 10-feb (nov results)_RNL 2" xfId="495" xr:uid="{00000000-0005-0000-0000-0000D9010000}"/>
    <cellStyle name="_Currency_CC Tracking Model 10-feb (nov results)_Книга2 (2)" xfId="496" xr:uid="{00000000-0005-0000-0000-0000DA010000}"/>
    <cellStyle name="_Currency_CC Tracking Model 10-feb (nov results)_Лист1" xfId="497" xr:uid="{00000000-0005-0000-0000-0000DB010000}"/>
    <cellStyle name="_Currency_CC Tracking Model 13-feb (dec results)" xfId="498" xr:uid="{00000000-0005-0000-0000-0000DC010000}"/>
    <cellStyle name="_Currency_CC Tracking Model 13-feb (dec results) 2" xfId="499" xr:uid="{00000000-0005-0000-0000-0000DD010000}"/>
    <cellStyle name="_Currency_CC Tracking Model 13-feb (dec results)_A4.10_Scoresheet_RLR_31.12.2008 md v180509" xfId="500" xr:uid="{00000000-0005-0000-0000-0000DE010000}"/>
    <cellStyle name="_Currency_CC Tracking Model 13-feb (dec results)_Consolidation_v-10" xfId="501" xr:uid="{00000000-0005-0000-0000-0000DF010000}"/>
    <cellStyle name="_Currency_CC Tracking Model 13-feb (dec results)_Consolidation_v-10 2" xfId="502" xr:uid="{00000000-0005-0000-0000-0000E0010000}"/>
    <cellStyle name="_Currency_CC Tracking Model 13-feb (dec results)_HRI" xfId="503" xr:uid="{00000000-0005-0000-0000-0000E1010000}"/>
    <cellStyle name="_Currency_CC Tracking Model 13-feb (dec results)_HRI 2" xfId="504" xr:uid="{00000000-0005-0000-0000-0000E2010000}"/>
    <cellStyle name="_Currency_CC Tracking Model 13-feb (dec results)_IFRS 3q'08 v 4" xfId="505" xr:uid="{00000000-0005-0000-0000-0000E3010000}"/>
    <cellStyle name="_Currency_CC Tracking Model 13-feb (dec results)_Intercompany" xfId="506" xr:uid="{00000000-0005-0000-0000-0000E4010000}"/>
    <cellStyle name="_Currency_CC Tracking Model 13-feb (dec results)_Loans RIG" xfId="507" xr:uid="{00000000-0005-0000-0000-0000E5010000}"/>
    <cellStyle name="_Currency_CC Tracking Model 13-feb (dec results)_RIG" xfId="508" xr:uid="{00000000-0005-0000-0000-0000E6010000}"/>
    <cellStyle name="_Currency_CC Tracking Model 13-feb (dec results)_RLL" xfId="509" xr:uid="{00000000-0005-0000-0000-0000E7010000}"/>
    <cellStyle name="_Currency_CC Tracking Model 13-feb (dec results)_RNL" xfId="510" xr:uid="{00000000-0005-0000-0000-0000E8010000}"/>
    <cellStyle name="_Currency_CC Tracking Model 13-feb (dec results)_RNL 2" xfId="511" xr:uid="{00000000-0005-0000-0000-0000E9010000}"/>
    <cellStyle name="_Currency_CC Tracking Model 13-feb (dec results)_Книга2 (2)" xfId="512" xr:uid="{00000000-0005-0000-0000-0000EA010000}"/>
    <cellStyle name="_Currency_CC Tracking Model 13-feb (dec results)_Лист1" xfId="513" xr:uid="{00000000-0005-0000-0000-0000EB010000}"/>
    <cellStyle name="_Currency_Clean_LBO_Model_Mar_021" xfId="514" xr:uid="{00000000-0005-0000-0000-0000EC010000}"/>
    <cellStyle name="_Currency_Copy of Uralkali Summary Business Plan 14 Apr 04 (sent)1250404 input for Union DCF" xfId="515" xr:uid="{00000000-0005-0000-0000-0000ED010000}"/>
    <cellStyle name="_Currency_Dakota Operating Model v1" xfId="516" xr:uid="{00000000-0005-0000-0000-0000EE010000}"/>
    <cellStyle name="_Currency_Dakota Operating Model v1 2" xfId="517" xr:uid="{00000000-0005-0000-0000-0000EF010000}"/>
    <cellStyle name="_Currency_Dakota Operating Model v1_A4.10_Scoresheet_RLR_31.12.2008 md v180509" xfId="518" xr:uid="{00000000-0005-0000-0000-0000F0010000}"/>
    <cellStyle name="_Currency_Dakota Operating Model v1_Consolidation_v-10" xfId="519" xr:uid="{00000000-0005-0000-0000-0000F1010000}"/>
    <cellStyle name="_Currency_Dakota Operating Model v1_Consolidation_v-10 2" xfId="520" xr:uid="{00000000-0005-0000-0000-0000F2010000}"/>
    <cellStyle name="_Currency_Dakota Operating Model v1_HRI" xfId="521" xr:uid="{00000000-0005-0000-0000-0000F3010000}"/>
    <cellStyle name="_Currency_Dakota Operating Model v1_HRI 2" xfId="522" xr:uid="{00000000-0005-0000-0000-0000F4010000}"/>
    <cellStyle name="_Currency_Dakota Operating Model v1_IFRS 3q'08 v 4" xfId="523" xr:uid="{00000000-0005-0000-0000-0000F5010000}"/>
    <cellStyle name="_Currency_Dakota Operating Model v1_Intercompany" xfId="524" xr:uid="{00000000-0005-0000-0000-0000F6010000}"/>
    <cellStyle name="_Currency_Dakota Operating Model v1_Loans RIG" xfId="525" xr:uid="{00000000-0005-0000-0000-0000F7010000}"/>
    <cellStyle name="_Currency_Dakota Operating Model v1_RIG" xfId="526" xr:uid="{00000000-0005-0000-0000-0000F8010000}"/>
    <cellStyle name="_Currency_Dakota Operating Model v1_RLL" xfId="527" xr:uid="{00000000-0005-0000-0000-0000F9010000}"/>
    <cellStyle name="_Currency_Dakota Operating Model v1_RNL" xfId="528" xr:uid="{00000000-0005-0000-0000-0000FA010000}"/>
    <cellStyle name="_Currency_Dakota Operating Model v1_RNL 2" xfId="529" xr:uid="{00000000-0005-0000-0000-0000FB010000}"/>
    <cellStyle name="_Currency_Dakota Operating Model v1_Книга2 (2)" xfId="530" xr:uid="{00000000-0005-0000-0000-0000FC010000}"/>
    <cellStyle name="_Currency_Dakota Operating Model v1_Лист1" xfId="531" xr:uid="{00000000-0005-0000-0000-0000FD010000}"/>
    <cellStyle name="_Currency_dcf" xfId="532" xr:uid="{00000000-0005-0000-0000-0000FE010000}"/>
    <cellStyle name="_Currency_dcf 2" xfId="533" xr:uid="{00000000-0005-0000-0000-0000FF010000}"/>
    <cellStyle name="_Currency_DCF Valuation per division" xfId="534" xr:uid="{00000000-0005-0000-0000-000000020000}"/>
    <cellStyle name="_Currency_DCF Valuation per division 2" xfId="535" xr:uid="{00000000-0005-0000-0000-000001020000}"/>
    <cellStyle name="_Currency_DCF Valuation per division_A4.10_Scoresheet_RLR_31.12.2008 md v180509" xfId="536" xr:uid="{00000000-0005-0000-0000-000002020000}"/>
    <cellStyle name="_Currency_DCF Valuation per division_Consolidation_v-10" xfId="537" xr:uid="{00000000-0005-0000-0000-000003020000}"/>
    <cellStyle name="_Currency_DCF Valuation per division_Consolidation_v-10 2" xfId="538" xr:uid="{00000000-0005-0000-0000-000004020000}"/>
    <cellStyle name="_Currency_DCF Valuation per division_HRI" xfId="539" xr:uid="{00000000-0005-0000-0000-000005020000}"/>
    <cellStyle name="_Currency_DCF Valuation per division_HRI 2" xfId="540" xr:uid="{00000000-0005-0000-0000-000006020000}"/>
    <cellStyle name="_Currency_DCF Valuation per division_IFRS 3q'08 v 4" xfId="541" xr:uid="{00000000-0005-0000-0000-000007020000}"/>
    <cellStyle name="_Currency_DCF Valuation per division_Intercompany" xfId="542" xr:uid="{00000000-0005-0000-0000-000008020000}"/>
    <cellStyle name="_Currency_DCF Valuation per division_Loans RIG" xfId="543" xr:uid="{00000000-0005-0000-0000-000009020000}"/>
    <cellStyle name="_Currency_DCF Valuation per division_RIG" xfId="544" xr:uid="{00000000-0005-0000-0000-00000A020000}"/>
    <cellStyle name="_Currency_DCF Valuation per division_RLL" xfId="545" xr:uid="{00000000-0005-0000-0000-00000B020000}"/>
    <cellStyle name="_Currency_DCF Valuation per division_RNL" xfId="546" xr:uid="{00000000-0005-0000-0000-00000C020000}"/>
    <cellStyle name="_Currency_DCF Valuation per division_RNL 2" xfId="547" xr:uid="{00000000-0005-0000-0000-00000D020000}"/>
    <cellStyle name="_Currency_DCF Valuation per division_Книга2 (2)" xfId="548" xr:uid="{00000000-0005-0000-0000-00000E020000}"/>
    <cellStyle name="_Currency_DCF Valuation per division_Лист1" xfId="549" xr:uid="{00000000-0005-0000-0000-00000F020000}"/>
    <cellStyle name="_Currency_dcf_A4.10_Scoresheet_RLR_31.12.2008 md v180509" xfId="550" xr:uid="{00000000-0005-0000-0000-000010020000}"/>
    <cellStyle name="_Currency_dcf_Consolidation_v-10" xfId="551" xr:uid="{00000000-0005-0000-0000-000011020000}"/>
    <cellStyle name="_Currency_dcf_Consolidation_v-10 2" xfId="552" xr:uid="{00000000-0005-0000-0000-000012020000}"/>
    <cellStyle name="_Currency_dcf_HRI" xfId="553" xr:uid="{00000000-0005-0000-0000-000013020000}"/>
    <cellStyle name="_Currency_dcf_HRI 2" xfId="554" xr:uid="{00000000-0005-0000-0000-000014020000}"/>
    <cellStyle name="_Currency_dcf_IFRS 3q'08 v 4" xfId="555" xr:uid="{00000000-0005-0000-0000-000015020000}"/>
    <cellStyle name="_Currency_dcf_Intercompany" xfId="556" xr:uid="{00000000-0005-0000-0000-000016020000}"/>
    <cellStyle name="_Currency_dcf_Loans RIG" xfId="557" xr:uid="{00000000-0005-0000-0000-000017020000}"/>
    <cellStyle name="_Currency_dcf_RIG" xfId="558" xr:uid="{00000000-0005-0000-0000-000018020000}"/>
    <cellStyle name="_Currency_dcf_RLL" xfId="559" xr:uid="{00000000-0005-0000-0000-000019020000}"/>
    <cellStyle name="_Currency_dcf_RNL" xfId="560" xr:uid="{00000000-0005-0000-0000-00001A020000}"/>
    <cellStyle name="_Currency_dcf_RNL 2" xfId="561" xr:uid="{00000000-0005-0000-0000-00001B020000}"/>
    <cellStyle name="_Currency_dcf_Книга2 (2)" xfId="562" xr:uid="{00000000-0005-0000-0000-00001C020000}"/>
    <cellStyle name="_Currency_dcf_Лист1" xfId="563" xr:uid="{00000000-0005-0000-0000-00001D020000}"/>
    <cellStyle name="_Currency_dcfmodel" xfId="564" xr:uid="{00000000-0005-0000-0000-00001E020000}"/>
    <cellStyle name="_Currency_dcfmodel 2" xfId="565" xr:uid="{00000000-0005-0000-0000-00001F020000}"/>
    <cellStyle name="_Currency_dcfmodel_A4.10_Scoresheet_RLR_31.12.2008 md v180509" xfId="566" xr:uid="{00000000-0005-0000-0000-000020020000}"/>
    <cellStyle name="_Currency_dcfmodel_Consolidation_v-10" xfId="567" xr:uid="{00000000-0005-0000-0000-000021020000}"/>
    <cellStyle name="_Currency_dcfmodel_Consolidation_v-10 2" xfId="568" xr:uid="{00000000-0005-0000-0000-000022020000}"/>
    <cellStyle name="_Currency_dcfmodel_HRI" xfId="569" xr:uid="{00000000-0005-0000-0000-000023020000}"/>
    <cellStyle name="_Currency_dcfmodel_HRI 2" xfId="570" xr:uid="{00000000-0005-0000-0000-000024020000}"/>
    <cellStyle name="_Currency_dcfmodel_IFRS 3q'08 v 4" xfId="571" xr:uid="{00000000-0005-0000-0000-000025020000}"/>
    <cellStyle name="_Currency_dcfmodel_Intercompany" xfId="572" xr:uid="{00000000-0005-0000-0000-000026020000}"/>
    <cellStyle name="_Currency_dcfmodel_Loans RIG" xfId="573" xr:uid="{00000000-0005-0000-0000-000027020000}"/>
    <cellStyle name="_Currency_dcfmodel_RIG" xfId="574" xr:uid="{00000000-0005-0000-0000-000028020000}"/>
    <cellStyle name="_Currency_dcfmodel_RLL" xfId="575" xr:uid="{00000000-0005-0000-0000-000029020000}"/>
    <cellStyle name="_Currency_dcfmodel_RNL" xfId="576" xr:uid="{00000000-0005-0000-0000-00002A020000}"/>
    <cellStyle name="_Currency_dcfmodel_RNL 2" xfId="577" xr:uid="{00000000-0005-0000-0000-00002B020000}"/>
    <cellStyle name="_Currency_dcfmodel_Книга2 (2)" xfId="578" xr:uid="{00000000-0005-0000-0000-00002C020000}"/>
    <cellStyle name="_Currency_dcfmodel_Лист1" xfId="579" xr:uid="{00000000-0005-0000-0000-00002D020000}"/>
    <cellStyle name="_Currency_EcoTekh DCF model v.1" xfId="580" xr:uid="{00000000-0005-0000-0000-00002E020000}"/>
    <cellStyle name="_Currency_EcoTekh DCF model v.1 2" xfId="581" xr:uid="{00000000-0005-0000-0000-00002F020000}"/>
    <cellStyle name="_Currency_Eircom Model - Merrill" xfId="582" xr:uid="{00000000-0005-0000-0000-000030020000}"/>
    <cellStyle name="_Currency_Eircom Model - Merrill 2" xfId="583" xr:uid="{00000000-0005-0000-0000-000031020000}"/>
    <cellStyle name="_Currency_Employee Analysis" xfId="584" xr:uid="{00000000-0005-0000-0000-000032020000}"/>
    <cellStyle name="_Currency_Employee Analysis 2" xfId="585" xr:uid="{00000000-0005-0000-0000-000033020000}"/>
    <cellStyle name="_Currency_Employee Analysis_A4.10_Scoresheet_RLR_31.12.2008 md v180509" xfId="586" xr:uid="{00000000-0005-0000-0000-000034020000}"/>
    <cellStyle name="_Currency_Employee Analysis_Consolidation_v-10" xfId="587" xr:uid="{00000000-0005-0000-0000-000035020000}"/>
    <cellStyle name="_Currency_Employee Analysis_Consolidation_v-10 2" xfId="588" xr:uid="{00000000-0005-0000-0000-000036020000}"/>
    <cellStyle name="_Currency_Employee Analysis_HRI" xfId="589" xr:uid="{00000000-0005-0000-0000-000037020000}"/>
    <cellStyle name="_Currency_Employee Analysis_HRI 2" xfId="590" xr:uid="{00000000-0005-0000-0000-000038020000}"/>
    <cellStyle name="_Currency_Employee Analysis_IFRS 3q'08 v 4" xfId="591" xr:uid="{00000000-0005-0000-0000-000039020000}"/>
    <cellStyle name="_Currency_Employee Analysis_Intercompany" xfId="592" xr:uid="{00000000-0005-0000-0000-00003A020000}"/>
    <cellStyle name="_Currency_Employee Analysis_Loans RIG" xfId="593" xr:uid="{00000000-0005-0000-0000-00003B020000}"/>
    <cellStyle name="_Currency_Employee Analysis_RIG" xfId="594" xr:uid="{00000000-0005-0000-0000-00003C020000}"/>
    <cellStyle name="_Currency_Employee Analysis_RLL" xfId="595" xr:uid="{00000000-0005-0000-0000-00003D020000}"/>
    <cellStyle name="_Currency_Employee Analysis_RNL" xfId="596" xr:uid="{00000000-0005-0000-0000-00003E020000}"/>
    <cellStyle name="_Currency_Employee Analysis_RNL 2" xfId="597" xr:uid="{00000000-0005-0000-0000-00003F020000}"/>
    <cellStyle name="_Currency_Employee Analysis_Книга2 (2)" xfId="598" xr:uid="{00000000-0005-0000-0000-000040020000}"/>
    <cellStyle name="_Currency_Employee Analysis_Лист1" xfId="599" xr:uid="{00000000-0005-0000-0000-000041020000}"/>
    <cellStyle name="_Currency_Euston DCF" xfId="600" xr:uid="{00000000-0005-0000-0000-000042020000}"/>
    <cellStyle name="_Currency_Euston DCF 2" xfId="601" xr:uid="{00000000-0005-0000-0000-000043020000}"/>
    <cellStyle name="_Currency_EY Operating Model - Aoifinn31" xfId="602" xr:uid="{00000000-0005-0000-0000-000044020000}"/>
    <cellStyle name="_Currency_EY Operating Model - Aoifinn31 2" xfId="603" xr:uid="{00000000-0005-0000-0000-000045020000}"/>
    <cellStyle name="_Currency_EY Operating Model - Aoifinn31_A4.10_Scoresheet_RLR_31.12.2008 md v180509" xfId="604" xr:uid="{00000000-0005-0000-0000-000046020000}"/>
    <cellStyle name="_Currency_EY Operating Model - Aoifinn31_Consolidation_v-10" xfId="605" xr:uid="{00000000-0005-0000-0000-000047020000}"/>
    <cellStyle name="_Currency_EY Operating Model - Aoifinn31_Consolidation_v-10 2" xfId="606" xr:uid="{00000000-0005-0000-0000-000048020000}"/>
    <cellStyle name="_Currency_EY Operating Model - Aoifinn31_HRI" xfId="607" xr:uid="{00000000-0005-0000-0000-000049020000}"/>
    <cellStyle name="_Currency_EY Operating Model - Aoifinn31_HRI 2" xfId="608" xr:uid="{00000000-0005-0000-0000-00004A020000}"/>
    <cellStyle name="_Currency_EY Operating Model - Aoifinn31_IFRS 3q'08 v 4" xfId="609" xr:uid="{00000000-0005-0000-0000-00004B020000}"/>
    <cellStyle name="_Currency_EY Operating Model - Aoifinn31_Intercompany" xfId="610" xr:uid="{00000000-0005-0000-0000-00004C020000}"/>
    <cellStyle name="_Currency_EY Operating Model - Aoifinn31_Loans RIG" xfId="611" xr:uid="{00000000-0005-0000-0000-00004D020000}"/>
    <cellStyle name="_Currency_EY Operating Model - Aoifinn31_RIG" xfId="612" xr:uid="{00000000-0005-0000-0000-00004E020000}"/>
    <cellStyle name="_Currency_EY Operating Model - Aoifinn31_RLL" xfId="613" xr:uid="{00000000-0005-0000-0000-00004F020000}"/>
    <cellStyle name="_Currency_EY Operating Model - Aoifinn31_RNL" xfId="614" xr:uid="{00000000-0005-0000-0000-000050020000}"/>
    <cellStyle name="_Currency_EY Operating Model - Aoifinn31_RNL 2" xfId="615" xr:uid="{00000000-0005-0000-0000-000051020000}"/>
    <cellStyle name="_Currency_EY Operating Model - Aoifinn31_Книга2 (2)" xfId="616" xr:uid="{00000000-0005-0000-0000-000052020000}"/>
    <cellStyle name="_Currency_EY Operating Model - Aoifinn31_Лист1" xfId="617" xr:uid="{00000000-0005-0000-0000-000053020000}"/>
    <cellStyle name="_Currency_EY Operating Model - May 8" xfId="618" xr:uid="{00000000-0005-0000-0000-000054020000}"/>
    <cellStyle name="_Currency_EY Operating Model - May 8 2" xfId="619" xr:uid="{00000000-0005-0000-0000-000055020000}"/>
    <cellStyle name="_Currency_EY Operating Model - May 8_A4.10_Scoresheet_RLR_31.12.2008 md v180509" xfId="620" xr:uid="{00000000-0005-0000-0000-000056020000}"/>
    <cellStyle name="_Currency_EY Operating Model - May 8_Consolidation_v-10" xfId="621" xr:uid="{00000000-0005-0000-0000-000057020000}"/>
    <cellStyle name="_Currency_EY Operating Model - May 8_Consolidation_v-10 2" xfId="622" xr:uid="{00000000-0005-0000-0000-000058020000}"/>
    <cellStyle name="_Currency_EY Operating Model - May 8_HRI" xfId="623" xr:uid="{00000000-0005-0000-0000-000059020000}"/>
    <cellStyle name="_Currency_EY Operating Model - May 8_HRI 2" xfId="624" xr:uid="{00000000-0005-0000-0000-00005A020000}"/>
    <cellStyle name="_Currency_EY Operating Model - May 8_IFRS 3q'08 v 4" xfId="625" xr:uid="{00000000-0005-0000-0000-00005B020000}"/>
    <cellStyle name="_Currency_EY Operating Model - May 8_Intercompany" xfId="626" xr:uid="{00000000-0005-0000-0000-00005C020000}"/>
    <cellStyle name="_Currency_EY Operating Model - May 8_Loans RIG" xfId="627" xr:uid="{00000000-0005-0000-0000-00005D020000}"/>
    <cellStyle name="_Currency_EY Operating Model - May 8_RIG" xfId="628" xr:uid="{00000000-0005-0000-0000-00005E020000}"/>
    <cellStyle name="_Currency_EY Operating Model - May 8_RLL" xfId="629" xr:uid="{00000000-0005-0000-0000-00005F020000}"/>
    <cellStyle name="_Currency_EY Operating Model - May 8_RNL" xfId="630" xr:uid="{00000000-0005-0000-0000-000060020000}"/>
    <cellStyle name="_Currency_EY Operating Model - May 8_RNL 2" xfId="631" xr:uid="{00000000-0005-0000-0000-000061020000}"/>
    <cellStyle name="_Currency_EY Operating Model - May 8_Книга2 (2)" xfId="632" xr:uid="{00000000-0005-0000-0000-000062020000}"/>
    <cellStyle name="_Currency_EY Operating Model - May 8_Лист1" xfId="633" xr:uid="{00000000-0005-0000-0000-000063020000}"/>
    <cellStyle name="_Currency_Fainne Model vBank Book (€1.36 per Share)" xfId="634" xr:uid="{00000000-0005-0000-0000-000064020000}"/>
    <cellStyle name="_Currency_Fainne Model vBank Book (€1.36 per Share) 2" xfId="635" xr:uid="{00000000-0005-0000-0000-000065020000}"/>
    <cellStyle name="_Currency_Fainne Opening Balance Sheet v2" xfId="636" xr:uid="{00000000-0005-0000-0000-000066020000}"/>
    <cellStyle name="_Currency_Fainne Opening Balance Sheet v2 2" xfId="637" xr:uid="{00000000-0005-0000-0000-000067020000}"/>
    <cellStyle name="_Currency_Fainne Opening Balance Sheet v2_A4.10_Scoresheet_RLR_31.12.2008 md v180509" xfId="638" xr:uid="{00000000-0005-0000-0000-000068020000}"/>
    <cellStyle name="_Currency_Fainne Opening Balance Sheet v2_Consolidation_v-10" xfId="639" xr:uid="{00000000-0005-0000-0000-000069020000}"/>
    <cellStyle name="_Currency_Fainne Opening Balance Sheet v2_Consolidation_v-10 2" xfId="640" xr:uid="{00000000-0005-0000-0000-00006A020000}"/>
    <cellStyle name="_Currency_Fainne Opening Balance Sheet v2_HRI" xfId="641" xr:uid="{00000000-0005-0000-0000-00006B020000}"/>
    <cellStyle name="_Currency_Fainne Opening Balance Sheet v2_HRI 2" xfId="642" xr:uid="{00000000-0005-0000-0000-00006C020000}"/>
    <cellStyle name="_Currency_Fainne Opening Balance Sheet v2_IFRS 3q'08 v 4" xfId="643" xr:uid="{00000000-0005-0000-0000-00006D020000}"/>
    <cellStyle name="_Currency_Fainne Opening Balance Sheet v2_Intercompany" xfId="644" xr:uid="{00000000-0005-0000-0000-00006E020000}"/>
    <cellStyle name="_Currency_Fainne Opening Balance Sheet v2_Loans RIG" xfId="645" xr:uid="{00000000-0005-0000-0000-00006F020000}"/>
    <cellStyle name="_Currency_Fainne Opening Balance Sheet v2_RIG" xfId="646" xr:uid="{00000000-0005-0000-0000-000070020000}"/>
    <cellStyle name="_Currency_Fainne Opening Balance Sheet v2_RLL" xfId="647" xr:uid="{00000000-0005-0000-0000-000071020000}"/>
    <cellStyle name="_Currency_Fainne Opening Balance Sheet v2_RNL" xfId="648" xr:uid="{00000000-0005-0000-0000-000072020000}"/>
    <cellStyle name="_Currency_Fainne Opening Balance Sheet v2_RNL 2" xfId="649" xr:uid="{00000000-0005-0000-0000-000073020000}"/>
    <cellStyle name="_Currency_Fainne Opening Balance Sheet v2_Книга2 (2)" xfId="650" xr:uid="{00000000-0005-0000-0000-000074020000}"/>
    <cellStyle name="_Currency_Fainne Opening Balance Sheet v2_Лист1" xfId="651" xr:uid="{00000000-0005-0000-0000-000075020000}"/>
    <cellStyle name="_Currency_Fainne Operating Model - Aug. 3" xfId="652" xr:uid="{00000000-0005-0000-0000-000076020000}"/>
    <cellStyle name="_Currency_Fainne Operating Model - Aug. 3 2" xfId="653" xr:uid="{00000000-0005-0000-0000-000077020000}"/>
    <cellStyle name="_Currency_Fainne Operating Model - Aug. 3_A4.10_Scoresheet_RLR_31.12.2008 md v180509" xfId="654" xr:uid="{00000000-0005-0000-0000-000078020000}"/>
    <cellStyle name="_Currency_Fainne Operating Model - Aug. 3_Consolidation_v-10" xfId="655" xr:uid="{00000000-0005-0000-0000-000079020000}"/>
    <cellStyle name="_Currency_Fainne Operating Model - Aug. 3_Consolidation_v-10 2" xfId="656" xr:uid="{00000000-0005-0000-0000-00007A020000}"/>
    <cellStyle name="_Currency_Fainne Operating Model - Aug. 3_HRI" xfId="657" xr:uid="{00000000-0005-0000-0000-00007B020000}"/>
    <cellStyle name="_Currency_Fainne Operating Model - Aug. 3_HRI 2" xfId="658" xr:uid="{00000000-0005-0000-0000-00007C020000}"/>
    <cellStyle name="_Currency_Fainne Operating Model - Aug. 3_IFRS 3q'08 v 4" xfId="659" xr:uid="{00000000-0005-0000-0000-00007D020000}"/>
    <cellStyle name="_Currency_Fainne Operating Model - Aug. 3_Intercompany" xfId="660" xr:uid="{00000000-0005-0000-0000-00007E020000}"/>
    <cellStyle name="_Currency_Fainne Operating Model - Aug. 3_Loans RIG" xfId="661" xr:uid="{00000000-0005-0000-0000-00007F020000}"/>
    <cellStyle name="_Currency_Fainne Operating Model - Aug. 3_RIG" xfId="662" xr:uid="{00000000-0005-0000-0000-000080020000}"/>
    <cellStyle name="_Currency_Fainne Operating Model - Aug. 3_RLL" xfId="663" xr:uid="{00000000-0005-0000-0000-000081020000}"/>
    <cellStyle name="_Currency_Fainne Operating Model - Aug. 3_RNL" xfId="664" xr:uid="{00000000-0005-0000-0000-000082020000}"/>
    <cellStyle name="_Currency_Fainne Operating Model - Aug. 3_RNL 2" xfId="665" xr:uid="{00000000-0005-0000-0000-000083020000}"/>
    <cellStyle name="_Currency_Fainne Operating Model - Aug. 3_Книга2 (2)" xfId="666" xr:uid="{00000000-0005-0000-0000-000084020000}"/>
    <cellStyle name="_Currency_Fainne Operating Model - Aug. 3_Лист1" xfId="667" xr:uid="{00000000-0005-0000-0000-000085020000}"/>
    <cellStyle name="_Currency_Fainne Operating Model - Nov. 13" xfId="668" xr:uid="{00000000-0005-0000-0000-000086020000}"/>
    <cellStyle name="_Currency_Fainne Operating Model - Nov. 13 2" xfId="669" xr:uid="{00000000-0005-0000-0000-000087020000}"/>
    <cellStyle name="_Currency_Florida consensus estimates" xfId="670" xr:uid="{00000000-0005-0000-0000-000088020000}"/>
    <cellStyle name="_Currency_Florida consensus estimates 2" xfId="671" xr:uid="{00000000-0005-0000-0000-000089020000}"/>
    <cellStyle name="_Currency_Florida consensus estimates_A4.10_Scoresheet_RLR_31.12.2008 md v180509" xfId="672" xr:uid="{00000000-0005-0000-0000-00008A020000}"/>
    <cellStyle name="_Currency_Florida consensus estimates_Consolidation_v-10" xfId="673" xr:uid="{00000000-0005-0000-0000-00008B020000}"/>
    <cellStyle name="_Currency_Florida consensus estimates_Consolidation_v-10 2" xfId="674" xr:uid="{00000000-0005-0000-0000-00008C020000}"/>
    <cellStyle name="_Currency_Florida consensus estimates_HRI" xfId="675" xr:uid="{00000000-0005-0000-0000-00008D020000}"/>
    <cellStyle name="_Currency_Florida consensus estimates_HRI 2" xfId="676" xr:uid="{00000000-0005-0000-0000-00008E020000}"/>
    <cellStyle name="_Currency_Florida consensus estimates_IFRS 3q'08 v 4" xfId="677" xr:uid="{00000000-0005-0000-0000-00008F020000}"/>
    <cellStyle name="_Currency_Florida consensus estimates_Intercompany" xfId="678" xr:uid="{00000000-0005-0000-0000-000090020000}"/>
    <cellStyle name="_Currency_Florida consensus estimates_Loans RIG" xfId="679" xr:uid="{00000000-0005-0000-0000-000091020000}"/>
    <cellStyle name="_Currency_Florida consensus estimates_RIG" xfId="680" xr:uid="{00000000-0005-0000-0000-000092020000}"/>
    <cellStyle name="_Currency_Florida consensus estimates_RLL" xfId="681" xr:uid="{00000000-0005-0000-0000-000093020000}"/>
    <cellStyle name="_Currency_Florida consensus estimates_RNL" xfId="682" xr:uid="{00000000-0005-0000-0000-000094020000}"/>
    <cellStyle name="_Currency_Florida consensus estimates_RNL 2" xfId="683" xr:uid="{00000000-0005-0000-0000-000095020000}"/>
    <cellStyle name="_Currency_Florida consensus estimates_Книга2 (2)" xfId="684" xr:uid="{00000000-0005-0000-0000-000096020000}"/>
    <cellStyle name="_Currency_Florida consensus estimates_Лист1" xfId="685" xr:uid="{00000000-0005-0000-0000-000097020000}"/>
    <cellStyle name="_Currency_FT-6June2001" xfId="686" xr:uid="{00000000-0005-0000-0000-000098020000}"/>
    <cellStyle name="_Currency_FT-6June2001 2" xfId="687" xr:uid="{00000000-0005-0000-0000-000099020000}"/>
    <cellStyle name="_Currency_Future Benchmarking" xfId="688" xr:uid="{00000000-0005-0000-0000-00009A020000}"/>
    <cellStyle name="_Currency_Generic Bond Model - Nov 11" xfId="689" xr:uid="{00000000-0005-0000-0000-00009B020000}"/>
    <cellStyle name="_Currency_Generic Bond Model - Nov 11 2" xfId="690" xr:uid="{00000000-0005-0000-0000-00009C020000}"/>
    <cellStyle name="_Currency_Generic Bond Model - Nov 11_A4.10_Scoresheet_RLR_31.12.2008 md v180509" xfId="691" xr:uid="{00000000-0005-0000-0000-00009D020000}"/>
    <cellStyle name="_Currency_Generic Bond Model - Nov 11_Consolidation_v-10" xfId="692" xr:uid="{00000000-0005-0000-0000-00009E020000}"/>
    <cellStyle name="_Currency_Generic Bond Model - Nov 11_Consolidation_v-10 2" xfId="693" xr:uid="{00000000-0005-0000-0000-00009F020000}"/>
    <cellStyle name="_Currency_Generic Bond Model - Nov 11_HRI" xfId="694" xr:uid="{00000000-0005-0000-0000-0000A0020000}"/>
    <cellStyle name="_Currency_Generic Bond Model - Nov 11_HRI 2" xfId="695" xr:uid="{00000000-0005-0000-0000-0000A1020000}"/>
    <cellStyle name="_Currency_Generic Bond Model - Nov 11_IFRS 3q'08 v 4" xfId="696" xr:uid="{00000000-0005-0000-0000-0000A2020000}"/>
    <cellStyle name="_Currency_Generic Bond Model - Nov 11_Intercompany" xfId="697" xr:uid="{00000000-0005-0000-0000-0000A3020000}"/>
    <cellStyle name="_Currency_Generic Bond Model - Nov 11_Loans RIG" xfId="698" xr:uid="{00000000-0005-0000-0000-0000A4020000}"/>
    <cellStyle name="_Currency_Generic Bond Model - Nov 11_RIG" xfId="699" xr:uid="{00000000-0005-0000-0000-0000A5020000}"/>
    <cellStyle name="_Currency_Generic Bond Model - Nov 11_RLL" xfId="700" xr:uid="{00000000-0005-0000-0000-0000A6020000}"/>
    <cellStyle name="_Currency_Generic Bond Model - Nov 11_RNL" xfId="701" xr:uid="{00000000-0005-0000-0000-0000A7020000}"/>
    <cellStyle name="_Currency_Generic Bond Model - Nov 11_RNL 2" xfId="702" xr:uid="{00000000-0005-0000-0000-0000A8020000}"/>
    <cellStyle name="_Currency_Generic Bond Model - Nov 11_Книга2 (2)" xfId="703" xr:uid="{00000000-0005-0000-0000-0000A9020000}"/>
    <cellStyle name="_Currency_Generic Bond Model - Nov 11_Лист1" xfId="704" xr:uid="{00000000-0005-0000-0000-0000AA020000}"/>
    <cellStyle name="_Currency_Industry Overview Master Spreadsheet" xfId="705" xr:uid="{00000000-0005-0000-0000-0000AB020000}"/>
    <cellStyle name="_Currency_Industry Overview Master Spreadsheet 2" xfId="706" xr:uid="{00000000-0005-0000-0000-0000AC020000}"/>
    <cellStyle name="_Currency_Jazztel model 15-exhibits" xfId="707" xr:uid="{00000000-0005-0000-0000-0000AD020000}"/>
    <cellStyle name="_Currency_Jazztel model 15-exhibits 2" xfId="708" xr:uid="{00000000-0005-0000-0000-0000AE020000}"/>
    <cellStyle name="_Currency_Jazztel model 15-exhibits bis" xfId="709" xr:uid="{00000000-0005-0000-0000-0000AF020000}"/>
    <cellStyle name="_Currency_Jazztel model 15-exhibits bis 2" xfId="710" xr:uid="{00000000-0005-0000-0000-0000B0020000}"/>
    <cellStyle name="_Currency_Jazztel model 15-exhibits bis_3G Models" xfId="711" xr:uid="{00000000-0005-0000-0000-0000B1020000}"/>
    <cellStyle name="_Currency_Jazztel model 15-exhibits bis_3G Models 2" xfId="712" xr:uid="{00000000-0005-0000-0000-0000B2020000}"/>
    <cellStyle name="_Currency_Jazztel model 15-exhibits bis_Orange-Mar01" xfId="713" xr:uid="{00000000-0005-0000-0000-0000B3020000}"/>
    <cellStyle name="_Currency_Jazztel model 15-exhibits bis_Orange-Mar01 2" xfId="714" xr:uid="{00000000-0005-0000-0000-0000B4020000}"/>
    <cellStyle name="_Currency_Jazztel model 15-exhibits bis_Orange-May01" xfId="715" xr:uid="{00000000-0005-0000-0000-0000B5020000}"/>
    <cellStyle name="_Currency_Jazztel model 15-exhibits bis_Orange-May01 2" xfId="716" xr:uid="{00000000-0005-0000-0000-0000B6020000}"/>
    <cellStyle name="_Currency_Jazztel model 15-exhibits bis_Orange-May01_FT-6June2001" xfId="717" xr:uid="{00000000-0005-0000-0000-0000B7020000}"/>
    <cellStyle name="_Currency_Jazztel model 15-exhibits bis_Orange-May01_FT-6June2001 2" xfId="718" xr:uid="{00000000-0005-0000-0000-0000B8020000}"/>
    <cellStyle name="_Currency_Jazztel model 15-exhibits bis_T_MOBIL2" xfId="719" xr:uid="{00000000-0005-0000-0000-0000B9020000}"/>
    <cellStyle name="_Currency_Jazztel model 15-exhibits bis_T_MOBIL2 2" xfId="720" xr:uid="{00000000-0005-0000-0000-0000BA020000}"/>
    <cellStyle name="_Currency_Jazztel model 15-exhibits bis_T_MOBIL2_Orange-May01" xfId="721" xr:uid="{00000000-0005-0000-0000-0000BB020000}"/>
    <cellStyle name="_Currency_Jazztel model 15-exhibits bis_T_MOBIL2_Orange-May01 2" xfId="722" xr:uid="{00000000-0005-0000-0000-0000BC020000}"/>
    <cellStyle name="_Currency_Jazztel model 15-exhibits bis_T_MOBIL2_Telefonica Moviles" xfId="723" xr:uid="{00000000-0005-0000-0000-0000BD020000}"/>
    <cellStyle name="_Currency_Jazztel model 15-exhibits bis_T_MOBIL2_Telefonica Moviles 2" xfId="724" xr:uid="{00000000-0005-0000-0000-0000BE020000}"/>
    <cellStyle name="_Currency_Jazztel model 15-exhibits bis_Telefonica Moviles" xfId="725" xr:uid="{00000000-0005-0000-0000-0000BF020000}"/>
    <cellStyle name="_Currency_Jazztel model 15-exhibits bis_Telefonica Moviles 2" xfId="726" xr:uid="{00000000-0005-0000-0000-0000C0020000}"/>
    <cellStyle name="_Currency_Jazztel model 15-exhibits bis_TelenorInitiation-11Jan01" xfId="727" xr:uid="{00000000-0005-0000-0000-0000C1020000}"/>
    <cellStyle name="_Currency_Jazztel model 15-exhibits bis_TelenorInitiation-11Jan01 2" xfId="728" xr:uid="{00000000-0005-0000-0000-0000C2020000}"/>
    <cellStyle name="_Currency_Jazztel model 15-exhibits bis_TelenorWIPFeb01" xfId="729" xr:uid="{00000000-0005-0000-0000-0000C3020000}"/>
    <cellStyle name="_Currency_Jazztel model 15-exhibits bis_TelenorWIPFeb01 2" xfId="730" xr:uid="{00000000-0005-0000-0000-0000C4020000}"/>
    <cellStyle name="_Currency_Jazztel model 15-exhibits_3G Models" xfId="731" xr:uid="{00000000-0005-0000-0000-0000C5020000}"/>
    <cellStyle name="_Currency_Jazztel model 15-exhibits_3G Models 2" xfId="732" xr:uid="{00000000-0005-0000-0000-0000C6020000}"/>
    <cellStyle name="_Currency_Jazztel model 15-exhibits_A4.10_Scoresheet_RLR_31.12.2008 md v180509" xfId="733" xr:uid="{00000000-0005-0000-0000-0000C7020000}"/>
    <cellStyle name="_Currency_Jazztel model 15-exhibits_Consolidation_v-10" xfId="734" xr:uid="{00000000-0005-0000-0000-0000C8020000}"/>
    <cellStyle name="_Currency_Jazztel model 15-exhibits_Consolidation_v-10 2" xfId="735" xr:uid="{00000000-0005-0000-0000-0000C9020000}"/>
    <cellStyle name="_Currency_Jazztel model 15-exhibits_Consolidation_v-10_Loans Consolidation Template v.1" xfId="736" xr:uid="{00000000-0005-0000-0000-0000CA020000}"/>
    <cellStyle name="_Currency_Jazztel model 15-exhibits_FT-6June2001" xfId="737" xr:uid="{00000000-0005-0000-0000-0000CB020000}"/>
    <cellStyle name="_Currency_Jazztel model 15-exhibits_FT-6June2001 2" xfId="738" xr:uid="{00000000-0005-0000-0000-0000CC020000}"/>
    <cellStyle name="_Currency_Jazztel model 15-exhibits_HRI" xfId="739" xr:uid="{00000000-0005-0000-0000-0000CD020000}"/>
    <cellStyle name="_Currency_Jazztel model 15-exhibits_HRI 2" xfId="740" xr:uid="{00000000-0005-0000-0000-0000CE020000}"/>
    <cellStyle name="_Currency_Jazztel model 15-exhibits_HRI_Loans Consolidation Template v.1" xfId="741" xr:uid="{00000000-0005-0000-0000-0000CF020000}"/>
    <cellStyle name="_Currency_Jazztel model 15-exhibits_IFRS 3q'08 v 4" xfId="742" xr:uid="{00000000-0005-0000-0000-0000D0020000}"/>
    <cellStyle name="_Currency_Jazztel model 15-exhibits_Intercompany" xfId="743" xr:uid="{00000000-0005-0000-0000-0000D1020000}"/>
    <cellStyle name="_Currency_Jazztel model 15-exhibits_Jazztel model 16DP3-Exhibits" xfId="744" xr:uid="{00000000-0005-0000-0000-0000D2020000}"/>
    <cellStyle name="_Currency_Jazztel model 15-exhibits_Jazztel model 16DP3-Exhibits 2" xfId="745" xr:uid="{00000000-0005-0000-0000-0000D3020000}"/>
    <cellStyle name="_Currency_Jazztel model 15-exhibits_Jazztel model 16DP3-Exhibits_3G Models" xfId="746" xr:uid="{00000000-0005-0000-0000-0000D4020000}"/>
    <cellStyle name="_Currency_Jazztel model 15-exhibits_Jazztel model 16DP3-Exhibits_3G Models 2" xfId="747" xr:uid="{00000000-0005-0000-0000-0000D5020000}"/>
    <cellStyle name="_Currency_Jazztel model 15-exhibits_Jazztel model 16DP3-Exhibits_Orange-Mar01" xfId="748" xr:uid="{00000000-0005-0000-0000-0000D6020000}"/>
    <cellStyle name="_Currency_Jazztel model 15-exhibits_Jazztel model 16DP3-Exhibits_Orange-Mar01 2" xfId="749" xr:uid="{00000000-0005-0000-0000-0000D7020000}"/>
    <cellStyle name="_Currency_Jazztel model 15-exhibits_Jazztel model 16DP3-Exhibits_Orange-May01" xfId="750" xr:uid="{00000000-0005-0000-0000-0000D8020000}"/>
    <cellStyle name="_Currency_Jazztel model 15-exhibits_Jazztel model 16DP3-Exhibits_Orange-May01 2" xfId="751" xr:uid="{00000000-0005-0000-0000-0000D9020000}"/>
    <cellStyle name="_Currency_Jazztel model 15-exhibits_Jazztel model 16DP3-Exhibits_Orange-May01_FT-6June2001" xfId="752" xr:uid="{00000000-0005-0000-0000-0000DA020000}"/>
    <cellStyle name="_Currency_Jazztel model 15-exhibits_Jazztel model 16DP3-Exhibits_Orange-May01_FT-6June2001 2" xfId="753" xr:uid="{00000000-0005-0000-0000-0000DB020000}"/>
    <cellStyle name="_Currency_Jazztel model 15-exhibits_Jazztel model 16DP3-Exhibits_T_MOBIL2" xfId="754" xr:uid="{00000000-0005-0000-0000-0000DC020000}"/>
    <cellStyle name="_Currency_Jazztel model 15-exhibits_Jazztel model 16DP3-Exhibits_T_MOBIL2 2" xfId="755" xr:uid="{00000000-0005-0000-0000-0000DD020000}"/>
    <cellStyle name="_Currency_Jazztel model 15-exhibits_Jazztel model 16DP3-Exhibits_T_MOBIL2_Orange-May01" xfId="756" xr:uid="{00000000-0005-0000-0000-0000DE020000}"/>
    <cellStyle name="_Currency_Jazztel model 15-exhibits_Jazztel model 16DP3-Exhibits_T_MOBIL2_Orange-May01 2" xfId="757" xr:uid="{00000000-0005-0000-0000-0000DF020000}"/>
    <cellStyle name="_Currency_Jazztel model 15-exhibits_Jazztel model 16DP3-Exhibits_T_MOBIL2_Telefonica Moviles" xfId="758" xr:uid="{00000000-0005-0000-0000-0000E0020000}"/>
    <cellStyle name="_Currency_Jazztel model 15-exhibits_Jazztel model 16DP3-Exhibits_T_MOBIL2_Telefonica Moviles 2" xfId="759" xr:uid="{00000000-0005-0000-0000-0000E1020000}"/>
    <cellStyle name="_Currency_Jazztel model 15-exhibits_Jazztel model 16DP3-Exhibits_Telefonica Moviles" xfId="760" xr:uid="{00000000-0005-0000-0000-0000E2020000}"/>
    <cellStyle name="_Currency_Jazztel model 15-exhibits_Jazztel model 16DP3-Exhibits_Telefonica Moviles 2" xfId="761" xr:uid="{00000000-0005-0000-0000-0000E3020000}"/>
    <cellStyle name="_Currency_Jazztel model 15-exhibits_Jazztel model 16DP3-Exhibits_TelenorInitiation-11Jan01" xfId="762" xr:uid="{00000000-0005-0000-0000-0000E4020000}"/>
    <cellStyle name="_Currency_Jazztel model 15-exhibits_Jazztel model 16DP3-Exhibits_TelenorInitiation-11Jan01 2" xfId="763" xr:uid="{00000000-0005-0000-0000-0000E5020000}"/>
    <cellStyle name="_Currency_Jazztel model 15-exhibits_Jazztel model 16DP3-Exhibits_TelenorWIPFeb01" xfId="764" xr:uid="{00000000-0005-0000-0000-0000E6020000}"/>
    <cellStyle name="_Currency_Jazztel model 15-exhibits_Jazztel model 16DP3-Exhibits_TelenorWIPFeb01 2" xfId="765" xr:uid="{00000000-0005-0000-0000-0000E7020000}"/>
    <cellStyle name="_Currency_Jazztel model 15-exhibits_Jazztel model 18DP-exhibits" xfId="766" xr:uid="{00000000-0005-0000-0000-0000E8020000}"/>
    <cellStyle name="_Currency_Jazztel model 15-exhibits_Jazztel model 18DP-exhibits 2" xfId="767" xr:uid="{00000000-0005-0000-0000-0000E9020000}"/>
    <cellStyle name="_Currency_Jazztel model 15-exhibits_Jazztel model 18DP-exhibits_3G Models" xfId="768" xr:uid="{00000000-0005-0000-0000-0000EA020000}"/>
    <cellStyle name="_Currency_Jazztel model 15-exhibits_Jazztel model 18DP-exhibits_3G Models 2" xfId="769" xr:uid="{00000000-0005-0000-0000-0000EB020000}"/>
    <cellStyle name="_Currency_Jazztel model 15-exhibits_Loans RIG" xfId="770" xr:uid="{00000000-0005-0000-0000-0000EC020000}"/>
    <cellStyle name="_Currency_Jazztel model 15-exhibits_Orange-May01" xfId="771" xr:uid="{00000000-0005-0000-0000-0000ED020000}"/>
    <cellStyle name="_Currency_Jazztel model 15-exhibits_Orange-May01 2" xfId="772" xr:uid="{00000000-0005-0000-0000-0000EE020000}"/>
    <cellStyle name="_Currency_Jazztel model 15-exhibits_Orange-Sep01" xfId="773" xr:uid="{00000000-0005-0000-0000-0000EF020000}"/>
    <cellStyle name="_Currency_Jazztel model 15-exhibits_Orange-Sep01 2" xfId="774" xr:uid="{00000000-0005-0000-0000-0000F0020000}"/>
    <cellStyle name="_Currency_Jazztel model 15-exhibits_RIG" xfId="775" xr:uid="{00000000-0005-0000-0000-0000F1020000}"/>
    <cellStyle name="_Currency_Jazztel model 15-exhibits_RLL" xfId="776" xr:uid="{00000000-0005-0000-0000-0000F2020000}"/>
    <cellStyle name="_Currency_Jazztel model 15-exhibits_RNL" xfId="777" xr:uid="{00000000-0005-0000-0000-0000F3020000}"/>
    <cellStyle name="_Currency_Jazztel model 15-exhibits_RNL 2" xfId="778" xr:uid="{00000000-0005-0000-0000-0000F4020000}"/>
    <cellStyle name="_Currency_Jazztel model 15-exhibits_RNL_Loans Consolidation Template v.1" xfId="779" xr:uid="{00000000-0005-0000-0000-0000F5020000}"/>
    <cellStyle name="_Currency_Jazztel model 15-exhibits_Книга2 (2)" xfId="780" xr:uid="{00000000-0005-0000-0000-0000F6020000}"/>
    <cellStyle name="_Currency_Jazztel model 15-exhibits_Лист1" xfId="781" xr:uid="{00000000-0005-0000-0000-0000F7020000}"/>
    <cellStyle name="_Currency_Jazztel model 15-exhibits-Friso2" xfId="782" xr:uid="{00000000-0005-0000-0000-0000F8020000}"/>
    <cellStyle name="_Currency_Jazztel model 15-exhibits-Friso2 2" xfId="783" xr:uid="{00000000-0005-0000-0000-0000F9020000}"/>
    <cellStyle name="_Currency_Jazztel model 15-exhibits-Friso2_3G Models" xfId="784" xr:uid="{00000000-0005-0000-0000-0000FA020000}"/>
    <cellStyle name="_Currency_Jazztel model 15-exhibits-Friso2_3G Models 2" xfId="785" xr:uid="{00000000-0005-0000-0000-0000FB020000}"/>
    <cellStyle name="_Currency_Jazztel model 15-exhibits-Friso2_A4.10_Scoresheet_RLR_31.12.2008 md v180509" xfId="786" xr:uid="{00000000-0005-0000-0000-0000FC020000}"/>
    <cellStyle name="_Currency_Jazztel model 15-exhibits-Friso2_Consolidation_v-10" xfId="787" xr:uid="{00000000-0005-0000-0000-0000FD020000}"/>
    <cellStyle name="_Currency_Jazztel model 15-exhibits-Friso2_Consolidation_v-10 2" xfId="788" xr:uid="{00000000-0005-0000-0000-0000FE020000}"/>
    <cellStyle name="_Currency_Jazztel model 15-exhibits-Friso2_Consolidation_v-10_Loans Consolidation Template v.1" xfId="789" xr:uid="{00000000-0005-0000-0000-0000FF020000}"/>
    <cellStyle name="_Currency_Jazztel model 15-exhibits-Friso2_FT-6June2001" xfId="790" xr:uid="{00000000-0005-0000-0000-000000030000}"/>
    <cellStyle name="_Currency_Jazztel model 15-exhibits-Friso2_FT-6June2001 2" xfId="791" xr:uid="{00000000-0005-0000-0000-000001030000}"/>
    <cellStyle name="_Currency_Jazztel model 15-exhibits-Friso2_HRI" xfId="792" xr:uid="{00000000-0005-0000-0000-000002030000}"/>
    <cellStyle name="_Currency_Jazztel model 15-exhibits-Friso2_HRI 2" xfId="793" xr:uid="{00000000-0005-0000-0000-000003030000}"/>
    <cellStyle name="_Currency_Jazztel model 15-exhibits-Friso2_HRI_Loans Consolidation Template v.1" xfId="794" xr:uid="{00000000-0005-0000-0000-000004030000}"/>
    <cellStyle name="_Currency_Jazztel model 15-exhibits-Friso2_IFRS 3q'08 v 4" xfId="795" xr:uid="{00000000-0005-0000-0000-000005030000}"/>
    <cellStyle name="_Currency_Jazztel model 15-exhibits-Friso2_Intercompany" xfId="796" xr:uid="{00000000-0005-0000-0000-000006030000}"/>
    <cellStyle name="_Currency_Jazztel model 15-exhibits-Friso2_Jazztel model 16DP3-Exhibits" xfId="797" xr:uid="{00000000-0005-0000-0000-000007030000}"/>
    <cellStyle name="_Currency_Jazztel model 15-exhibits-Friso2_Jazztel model 16DP3-Exhibits 2" xfId="798" xr:uid="{00000000-0005-0000-0000-000008030000}"/>
    <cellStyle name="_Currency_Jazztel model 15-exhibits-Friso2_Jazztel model 16DP3-Exhibits_3G Models" xfId="799" xr:uid="{00000000-0005-0000-0000-000009030000}"/>
    <cellStyle name="_Currency_Jazztel model 15-exhibits-Friso2_Jazztel model 16DP3-Exhibits_3G Models 2" xfId="800" xr:uid="{00000000-0005-0000-0000-00000A030000}"/>
    <cellStyle name="_Currency_Jazztel model 15-exhibits-Friso2_Jazztel model 16DP3-Exhibits_Orange-Mar01" xfId="801" xr:uid="{00000000-0005-0000-0000-00000B030000}"/>
    <cellStyle name="_Currency_Jazztel model 15-exhibits-Friso2_Jazztel model 16DP3-Exhibits_Orange-Mar01 2" xfId="802" xr:uid="{00000000-0005-0000-0000-00000C030000}"/>
    <cellStyle name="_Currency_Jazztel model 15-exhibits-Friso2_Jazztel model 16DP3-Exhibits_Orange-May01" xfId="803" xr:uid="{00000000-0005-0000-0000-00000D030000}"/>
    <cellStyle name="_Currency_Jazztel model 15-exhibits-Friso2_Jazztel model 16DP3-Exhibits_Orange-May01 2" xfId="804" xr:uid="{00000000-0005-0000-0000-00000E030000}"/>
    <cellStyle name="_Currency_Jazztel model 15-exhibits-Friso2_Jazztel model 16DP3-Exhibits_Orange-May01_FT-6June2001" xfId="805" xr:uid="{00000000-0005-0000-0000-00000F030000}"/>
    <cellStyle name="_Currency_Jazztel model 15-exhibits-Friso2_Jazztel model 16DP3-Exhibits_Orange-May01_FT-6June2001 2" xfId="806" xr:uid="{00000000-0005-0000-0000-000010030000}"/>
    <cellStyle name="_Currency_Jazztel model 15-exhibits-Friso2_Jazztel model 16DP3-Exhibits_T_MOBIL2" xfId="807" xr:uid="{00000000-0005-0000-0000-000011030000}"/>
    <cellStyle name="_Currency_Jazztel model 15-exhibits-Friso2_Jazztel model 16DP3-Exhibits_T_MOBIL2 2" xfId="808" xr:uid="{00000000-0005-0000-0000-000012030000}"/>
    <cellStyle name="_Currency_Jazztel model 15-exhibits-Friso2_Jazztel model 16DP3-Exhibits_T_MOBIL2_Orange-May01" xfId="809" xr:uid="{00000000-0005-0000-0000-000013030000}"/>
    <cellStyle name="_Currency_Jazztel model 15-exhibits-Friso2_Jazztel model 16DP3-Exhibits_T_MOBIL2_Orange-May01 2" xfId="810" xr:uid="{00000000-0005-0000-0000-000014030000}"/>
    <cellStyle name="_Currency_Jazztel model 15-exhibits-Friso2_Jazztel model 16DP3-Exhibits_T_MOBIL2_Telefonica Moviles" xfId="811" xr:uid="{00000000-0005-0000-0000-000015030000}"/>
    <cellStyle name="_Currency_Jazztel model 15-exhibits-Friso2_Jazztel model 16DP3-Exhibits_T_MOBIL2_Telefonica Moviles 2" xfId="812" xr:uid="{00000000-0005-0000-0000-000016030000}"/>
    <cellStyle name="_Currency_Jazztel model 15-exhibits-Friso2_Jazztel model 16DP3-Exhibits_Telefonica Moviles" xfId="813" xr:uid="{00000000-0005-0000-0000-000017030000}"/>
    <cellStyle name="_Currency_Jazztel model 15-exhibits-Friso2_Jazztel model 16DP3-Exhibits_Telefonica Moviles 2" xfId="814" xr:uid="{00000000-0005-0000-0000-000018030000}"/>
    <cellStyle name="_Currency_Jazztel model 15-exhibits-Friso2_Jazztel model 16DP3-Exhibits_TelenorInitiation-11Jan01" xfId="815" xr:uid="{00000000-0005-0000-0000-000019030000}"/>
    <cellStyle name="_Currency_Jazztel model 15-exhibits-Friso2_Jazztel model 16DP3-Exhibits_TelenorInitiation-11Jan01 2" xfId="816" xr:uid="{00000000-0005-0000-0000-00001A030000}"/>
    <cellStyle name="_Currency_Jazztel model 15-exhibits-Friso2_Jazztel model 16DP3-Exhibits_TelenorWIPFeb01" xfId="817" xr:uid="{00000000-0005-0000-0000-00001B030000}"/>
    <cellStyle name="_Currency_Jazztel model 15-exhibits-Friso2_Jazztel model 16DP3-Exhibits_TelenorWIPFeb01 2" xfId="818" xr:uid="{00000000-0005-0000-0000-00001C030000}"/>
    <cellStyle name="_Currency_Jazztel model 15-exhibits-Friso2_Jazztel model 18DP-exhibits" xfId="819" xr:uid="{00000000-0005-0000-0000-00001D030000}"/>
    <cellStyle name="_Currency_Jazztel model 15-exhibits-Friso2_Jazztel model 18DP-exhibits 2" xfId="820" xr:uid="{00000000-0005-0000-0000-00001E030000}"/>
    <cellStyle name="_Currency_Jazztel model 15-exhibits-Friso2_Jazztel model 18DP-exhibits_3G Models" xfId="821" xr:uid="{00000000-0005-0000-0000-00001F030000}"/>
    <cellStyle name="_Currency_Jazztel model 15-exhibits-Friso2_Jazztel model 18DP-exhibits_3G Models 2" xfId="822" xr:uid="{00000000-0005-0000-0000-000020030000}"/>
    <cellStyle name="_Currency_Jazztel model 15-exhibits-Friso2_Loans RIG" xfId="823" xr:uid="{00000000-0005-0000-0000-000021030000}"/>
    <cellStyle name="_Currency_Jazztel model 15-exhibits-Friso2_Orange-May01" xfId="824" xr:uid="{00000000-0005-0000-0000-000022030000}"/>
    <cellStyle name="_Currency_Jazztel model 15-exhibits-Friso2_Orange-May01 2" xfId="825" xr:uid="{00000000-0005-0000-0000-000023030000}"/>
    <cellStyle name="_Currency_Jazztel model 15-exhibits-Friso2_Orange-Sep01" xfId="826" xr:uid="{00000000-0005-0000-0000-000024030000}"/>
    <cellStyle name="_Currency_Jazztel model 15-exhibits-Friso2_Orange-Sep01 2" xfId="827" xr:uid="{00000000-0005-0000-0000-000025030000}"/>
    <cellStyle name="_Currency_Jazztel model 15-exhibits-Friso2_RIG" xfId="828" xr:uid="{00000000-0005-0000-0000-000026030000}"/>
    <cellStyle name="_Currency_Jazztel model 15-exhibits-Friso2_RLL" xfId="829" xr:uid="{00000000-0005-0000-0000-000027030000}"/>
    <cellStyle name="_Currency_Jazztel model 15-exhibits-Friso2_RNL" xfId="830" xr:uid="{00000000-0005-0000-0000-000028030000}"/>
    <cellStyle name="_Currency_Jazztel model 15-exhibits-Friso2_RNL 2" xfId="831" xr:uid="{00000000-0005-0000-0000-000029030000}"/>
    <cellStyle name="_Currency_Jazztel model 15-exhibits-Friso2_RNL_Loans Consolidation Template v.1" xfId="832" xr:uid="{00000000-0005-0000-0000-00002A030000}"/>
    <cellStyle name="_Currency_Jazztel model 15-exhibits-Friso2_Книга2 (2)" xfId="833" xr:uid="{00000000-0005-0000-0000-00002B030000}"/>
    <cellStyle name="_Currency_Jazztel model 15-exhibits-Friso2_Лист1" xfId="834" xr:uid="{00000000-0005-0000-0000-00002C030000}"/>
    <cellStyle name="_Currency_LBO (Post IM)" xfId="835" xr:uid="{00000000-0005-0000-0000-00002D030000}"/>
    <cellStyle name="_Currency_LBO (Post IM) 2" xfId="836" xr:uid="{00000000-0005-0000-0000-00002E030000}"/>
    <cellStyle name="_Currency_LBO (Post IM)_A4.10_Scoresheet_RLR_31.12.2008 md v180509" xfId="837" xr:uid="{00000000-0005-0000-0000-00002F030000}"/>
    <cellStyle name="_Currency_LBO (Post IM)_Consolidation_v-10" xfId="838" xr:uid="{00000000-0005-0000-0000-000030030000}"/>
    <cellStyle name="_Currency_LBO (Post IM)_Consolidation_v-10 2" xfId="839" xr:uid="{00000000-0005-0000-0000-000031030000}"/>
    <cellStyle name="_Currency_LBO (Post IM)_HRI" xfId="840" xr:uid="{00000000-0005-0000-0000-000032030000}"/>
    <cellStyle name="_Currency_LBO (Post IM)_HRI 2" xfId="841" xr:uid="{00000000-0005-0000-0000-000033030000}"/>
    <cellStyle name="_Currency_LBO (Post IM)_IFRS 3q'08 v 4" xfId="842" xr:uid="{00000000-0005-0000-0000-000034030000}"/>
    <cellStyle name="_Currency_LBO (Post IM)_Intercompany" xfId="843" xr:uid="{00000000-0005-0000-0000-000035030000}"/>
    <cellStyle name="_Currency_LBO (Post IM)_Loans RIG" xfId="844" xr:uid="{00000000-0005-0000-0000-000036030000}"/>
    <cellStyle name="_Currency_LBO (Post IM)_RIG" xfId="845" xr:uid="{00000000-0005-0000-0000-000037030000}"/>
    <cellStyle name="_Currency_LBO (Post IM)_RLL" xfId="846" xr:uid="{00000000-0005-0000-0000-000038030000}"/>
    <cellStyle name="_Currency_LBO (Post IM)_RNL" xfId="847" xr:uid="{00000000-0005-0000-0000-000039030000}"/>
    <cellStyle name="_Currency_LBO (Post IM)_RNL 2" xfId="848" xr:uid="{00000000-0005-0000-0000-00003A030000}"/>
    <cellStyle name="_Currency_LBO (Post IM)_Книга2 (2)" xfId="849" xr:uid="{00000000-0005-0000-0000-00003B030000}"/>
    <cellStyle name="_Currency_LBO (Post IM)_Лист1" xfId="850" xr:uid="{00000000-0005-0000-0000-00003C030000}"/>
    <cellStyle name="_Currency_LBO Model Phoenix Model v3" xfId="851" xr:uid="{00000000-0005-0000-0000-00003D030000}"/>
    <cellStyle name="_Currency_LBO Phoenix revised" xfId="852" xr:uid="{00000000-0005-0000-0000-00003E030000}"/>
    <cellStyle name="_Currency_lbo_short_form" xfId="853" xr:uid="{00000000-0005-0000-0000-00003F030000}"/>
    <cellStyle name="_Currency_lbo_short_form 2" xfId="854" xr:uid="{00000000-0005-0000-0000-000040030000}"/>
    <cellStyle name="_Currency_lbo_short_form_A4.10_Scoresheet_RLR_31.12.2008 md v180509" xfId="855" xr:uid="{00000000-0005-0000-0000-000041030000}"/>
    <cellStyle name="_Currency_lbo_short_form_Consolidation_v-10" xfId="856" xr:uid="{00000000-0005-0000-0000-000042030000}"/>
    <cellStyle name="_Currency_lbo_short_form_Consolidation_v-10 2" xfId="857" xr:uid="{00000000-0005-0000-0000-000043030000}"/>
    <cellStyle name="_Currency_lbo_short_form_HRI" xfId="858" xr:uid="{00000000-0005-0000-0000-000044030000}"/>
    <cellStyle name="_Currency_lbo_short_form_HRI 2" xfId="859" xr:uid="{00000000-0005-0000-0000-000045030000}"/>
    <cellStyle name="_Currency_lbo_short_form_IFRS 3q'08 v 4" xfId="860" xr:uid="{00000000-0005-0000-0000-000046030000}"/>
    <cellStyle name="_Currency_lbo_short_form_Intercompany" xfId="861" xr:uid="{00000000-0005-0000-0000-000047030000}"/>
    <cellStyle name="_Currency_lbo_short_form_Loans RIG" xfId="862" xr:uid="{00000000-0005-0000-0000-000048030000}"/>
    <cellStyle name="_Currency_lbo_short_form_RIG" xfId="863" xr:uid="{00000000-0005-0000-0000-000049030000}"/>
    <cellStyle name="_Currency_lbo_short_form_RLL" xfId="864" xr:uid="{00000000-0005-0000-0000-00004A030000}"/>
    <cellStyle name="_Currency_lbo_short_form_RNL" xfId="865" xr:uid="{00000000-0005-0000-0000-00004B030000}"/>
    <cellStyle name="_Currency_lbo_short_form_RNL 2" xfId="866" xr:uid="{00000000-0005-0000-0000-00004C030000}"/>
    <cellStyle name="_Currency_lbo_short_form_Книга2 (2)" xfId="867" xr:uid="{00000000-0005-0000-0000-00004D030000}"/>
    <cellStyle name="_Currency_lbo_short_form_Лист1" xfId="868" xr:uid="{00000000-0005-0000-0000-00004E030000}"/>
    <cellStyle name="_Currency_Model Master" xfId="869" xr:uid="{00000000-0005-0000-0000-00004F030000}"/>
    <cellStyle name="_Currency_Model Master 2" xfId="870" xr:uid="{00000000-0005-0000-0000-000050030000}"/>
    <cellStyle name="_Currency_Operational Template" xfId="871" xr:uid="{00000000-0005-0000-0000-000051030000}"/>
    <cellStyle name="_Currency_Operational Template 2" xfId="872" xr:uid="{00000000-0005-0000-0000-000052030000}"/>
    <cellStyle name="_Currency_Orange-Mar01" xfId="873" xr:uid="{00000000-0005-0000-0000-000053030000}"/>
    <cellStyle name="_Currency_Orange-Mar01 2" xfId="874" xr:uid="{00000000-0005-0000-0000-000054030000}"/>
    <cellStyle name="_Currency_Orange-May01" xfId="875" xr:uid="{00000000-0005-0000-0000-000055030000}"/>
    <cellStyle name="_Currency_Orange-May01 2" xfId="876" xr:uid="{00000000-0005-0000-0000-000056030000}"/>
    <cellStyle name="_Currency_Phoenix Model - Dec 12 (GS Version)" xfId="877" xr:uid="{00000000-0005-0000-0000-000057030000}"/>
    <cellStyle name="_Currency_Phoenix Model - Dec 12 (GS Version) 2" xfId="878" xr:uid="{00000000-0005-0000-0000-000058030000}"/>
    <cellStyle name="_Currency_Phoenix Model - Dec 12 (GS Version)_A4.10_Scoresheet_RLR_31.12.2008 md v180509" xfId="879" xr:uid="{00000000-0005-0000-0000-000059030000}"/>
    <cellStyle name="_Currency_Phoenix Model - Dec 12 (GS Version)_Consolidation_v-10" xfId="880" xr:uid="{00000000-0005-0000-0000-00005A030000}"/>
    <cellStyle name="_Currency_Phoenix Model - Dec 12 (GS Version)_Consolidation_v-10 2" xfId="881" xr:uid="{00000000-0005-0000-0000-00005B030000}"/>
    <cellStyle name="_Currency_Phoenix Model - Dec 12 (GS Version)_HRI" xfId="882" xr:uid="{00000000-0005-0000-0000-00005C030000}"/>
    <cellStyle name="_Currency_Phoenix Model - Dec 12 (GS Version)_HRI 2" xfId="883" xr:uid="{00000000-0005-0000-0000-00005D030000}"/>
    <cellStyle name="_Currency_Phoenix Model - Dec 12 (GS Version)_IFRS 3q'08 v 4" xfId="884" xr:uid="{00000000-0005-0000-0000-00005E030000}"/>
    <cellStyle name="_Currency_Phoenix Model - Dec 12 (GS Version)_Intercompany" xfId="885" xr:uid="{00000000-0005-0000-0000-00005F030000}"/>
    <cellStyle name="_Currency_Phoenix Model - Dec 12 (GS Version)_Loans RIG" xfId="886" xr:uid="{00000000-0005-0000-0000-000060030000}"/>
    <cellStyle name="_Currency_Phoenix Model - Dec 12 (GS Version)_RIG" xfId="887" xr:uid="{00000000-0005-0000-0000-000061030000}"/>
    <cellStyle name="_Currency_Phoenix Model - Dec 12 (GS Version)_RLL" xfId="888" xr:uid="{00000000-0005-0000-0000-000062030000}"/>
    <cellStyle name="_Currency_Phoenix Model - Dec 12 (GS Version)_RNL" xfId="889" xr:uid="{00000000-0005-0000-0000-000063030000}"/>
    <cellStyle name="_Currency_Phoenix Model - Dec 12 (GS Version)_RNL 2" xfId="890" xr:uid="{00000000-0005-0000-0000-000064030000}"/>
    <cellStyle name="_Currency_Phoenix Model - Dec 12 (GS Version)_Книга2 (2)" xfId="891" xr:uid="{00000000-0005-0000-0000-000065030000}"/>
    <cellStyle name="_Currency_Phoenix Model - Dec 12 (GS Version)_Лист1" xfId="892" xr:uid="{00000000-0005-0000-0000-000066030000}"/>
    <cellStyle name="_Currency_Phoenix Model New v2 (12 Dec 02)" xfId="893" xr:uid="{00000000-0005-0000-0000-000067030000}"/>
    <cellStyle name="_Currency_Phoenix Model New v2 (12 Dec 02) 2" xfId="894" xr:uid="{00000000-0005-0000-0000-000068030000}"/>
    <cellStyle name="_Currency_Relative Contribution Analysis 04" xfId="895" xr:uid="{00000000-0005-0000-0000-000069030000}"/>
    <cellStyle name="_Currency_Relative Contribution Analysis 04 2" xfId="896" xr:uid="{00000000-0005-0000-0000-00006A030000}"/>
    <cellStyle name="_Currency_Relative Contribution Analysis 04_A4.10_Scoresheet_RLR_31.12.2008 md v180509" xfId="897" xr:uid="{00000000-0005-0000-0000-00006B030000}"/>
    <cellStyle name="_Currency_Relative Contribution Analysis 04_Consolidation_v-10" xfId="898" xr:uid="{00000000-0005-0000-0000-00006C030000}"/>
    <cellStyle name="_Currency_Relative Contribution Analysis 04_Consolidation_v-10 2" xfId="899" xr:uid="{00000000-0005-0000-0000-00006D030000}"/>
    <cellStyle name="_Currency_Relative Contribution Analysis 04_HRI" xfId="900" xr:uid="{00000000-0005-0000-0000-00006E030000}"/>
    <cellStyle name="_Currency_Relative Contribution Analysis 04_HRI 2" xfId="901" xr:uid="{00000000-0005-0000-0000-00006F030000}"/>
    <cellStyle name="_Currency_Relative Contribution Analysis 04_IFRS 3q'08 v 4" xfId="902" xr:uid="{00000000-0005-0000-0000-000070030000}"/>
    <cellStyle name="_Currency_Relative Contribution Analysis 04_Intercompany" xfId="903" xr:uid="{00000000-0005-0000-0000-000071030000}"/>
    <cellStyle name="_Currency_Relative Contribution Analysis 04_Loans RIG" xfId="904" xr:uid="{00000000-0005-0000-0000-000072030000}"/>
    <cellStyle name="_Currency_Relative Contribution Analysis 04_RIG" xfId="905" xr:uid="{00000000-0005-0000-0000-000073030000}"/>
    <cellStyle name="_Currency_Relative Contribution Analysis 04_RLL" xfId="906" xr:uid="{00000000-0005-0000-0000-000074030000}"/>
    <cellStyle name="_Currency_Relative Contribution Analysis 04_RNL" xfId="907" xr:uid="{00000000-0005-0000-0000-000075030000}"/>
    <cellStyle name="_Currency_Relative Contribution Analysis 04_RNL 2" xfId="908" xr:uid="{00000000-0005-0000-0000-000076030000}"/>
    <cellStyle name="_Currency_Relative Contribution Analysis 04_Книга2 (2)" xfId="909" xr:uid="{00000000-0005-0000-0000-000077030000}"/>
    <cellStyle name="_Currency_Relative Contribution Analysis 04_Лист1" xfId="910" xr:uid="{00000000-0005-0000-0000-000078030000}"/>
    <cellStyle name="_Currency_REVISED NEW MODEL#6 with sensitivities" xfId="911" xr:uid="{00000000-0005-0000-0000-000079030000}"/>
    <cellStyle name="_Currency_REVISED NEW MODEL#6 with sensitivities 2" xfId="912" xr:uid="{00000000-0005-0000-0000-00007A030000}"/>
    <cellStyle name="_Currency_REVISED NEW MODEL#6 with sensitivities_A4.10_Scoresheet_RLR_31.12.2008 md v180509" xfId="913" xr:uid="{00000000-0005-0000-0000-00007B030000}"/>
    <cellStyle name="_Currency_REVISED NEW MODEL#6 with sensitivities_Consolidation_v-10" xfId="914" xr:uid="{00000000-0005-0000-0000-00007C030000}"/>
    <cellStyle name="_Currency_REVISED NEW MODEL#6 with sensitivities_Consolidation_v-10 2" xfId="915" xr:uid="{00000000-0005-0000-0000-00007D030000}"/>
    <cellStyle name="_Currency_REVISED NEW MODEL#6 with sensitivities_HRI" xfId="916" xr:uid="{00000000-0005-0000-0000-00007E030000}"/>
    <cellStyle name="_Currency_REVISED NEW MODEL#6 with sensitivities_HRI 2" xfId="917" xr:uid="{00000000-0005-0000-0000-00007F030000}"/>
    <cellStyle name="_Currency_REVISED NEW MODEL#6 with sensitivities_IFRS 3q'08 v 4" xfId="918" xr:uid="{00000000-0005-0000-0000-000080030000}"/>
    <cellStyle name="_Currency_REVISED NEW MODEL#6 with sensitivities_Intercompany" xfId="919" xr:uid="{00000000-0005-0000-0000-000081030000}"/>
    <cellStyle name="_Currency_REVISED NEW MODEL#6 with sensitivities_Loans RIG" xfId="920" xr:uid="{00000000-0005-0000-0000-000082030000}"/>
    <cellStyle name="_Currency_REVISED NEW MODEL#6 with sensitivities_RIG" xfId="921" xr:uid="{00000000-0005-0000-0000-000083030000}"/>
    <cellStyle name="_Currency_REVISED NEW MODEL#6 with sensitivities_RLL" xfId="922" xr:uid="{00000000-0005-0000-0000-000084030000}"/>
    <cellStyle name="_Currency_REVISED NEW MODEL#6 with sensitivities_RNL" xfId="923" xr:uid="{00000000-0005-0000-0000-000085030000}"/>
    <cellStyle name="_Currency_REVISED NEW MODEL#6 with sensitivities_RNL 2" xfId="924" xr:uid="{00000000-0005-0000-0000-000086030000}"/>
    <cellStyle name="_Currency_REVISED NEW MODEL#6 with sensitivities_Книга2 (2)" xfId="925" xr:uid="{00000000-0005-0000-0000-000087030000}"/>
    <cellStyle name="_Currency_REVISED NEW MODEL#6 with sensitivities_Лист1" xfId="926" xr:uid="{00000000-0005-0000-0000-000088030000}"/>
    <cellStyle name="_Currency_Royal Kansas  DCF2" xfId="927" xr:uid="{00000000-0005-0000-0000-000089030000}"/>
    <cellStyle name="_Currency_Royal Kansas  DCF2 2" xfId="928" xr:uid="{00000000-0005-0000-0000-00008A030000}"/>
    <cellStyle name="_Currency_Royal Kansas  DCF2_A4.10_Scoresheet_RLR_31.12.2008 md v180509" xfId="929" xr:uid="{00000000-0005-0000-0000-00008B030000}"/>
    <cellStyle name="_Currency_Royal Kansas  DCF2_Consolidation_v-10" xfId="930" xr:uid="{00000000-0005-0000-0000-00008C030000}"/>
    <cellStyle name="_Currency_Royal Kansas  DCF2_Consolidation_v-10 2" xfId="931" xr:uid="{00000000-0005-0000-0000-00008D030000}"/>
    <cellStyle name="_Currency_Royal Kansas  DCF2_HRI" xfId="932" xr:uid="{00000000-0005-0000-0000-00008E030000}"/>
    <cellStyle name="_Currency_Royal Kansas  DCF2_HRI 2" xfId="933" xr:uid="{00000000-0005-0000-0000-00008F030000}"/>
    <cellStyle name="_Currency_Royal Kansas  DCF2_IFRS 3q'08 v 4" xfId="934" xr:uid="{00000000-0005-0000-0000-000090030000}"/>
    <cellStyle name="_Currency_Royal Kansas  DCF2_Intercompany" xfId="935" xr:uid="{00000000-0005-0000-0000-000091030000}"/>
    <cellStyle name="_Currency_Royal Kansas  DCF2_Loans RIG" xfId="936" xr:uid="{00000000-0005-0000-0000-000092030000}"/>
    <cellStyle name="_Currency_Royal Kansas  DCF2_RIG" xfId="937" xr:uid="{00000000-0005-0000-0000-000093030000}"/>
    <cellStyle name="_Currency_Royal Kansas  DCF2_RLL" xfId="938" xr:uid="{00000000-0005-0000-0000-000094030000}"/>
    <cellStyle name="_Currency_Royal Kansas  DCF2_RNL" xfId="939" xr:uid="{00000000-0005-0000-0000-000095030000}"/>
    <cellStyle name="_Currency_Royal Kansas  DCF2_RNL 2" xfId="940" xr:uid="{00000000-0005-0000-0000-000096030000}"/>
    <cellStyle name="_Currency_Royal Kansas  DCF2_Книга2 (2)" xfId="941" xr:uid="{00000000-0005-0000-0000-000097030000}"/>
    <cellStyle name="_Currency_Royal Kansas  DCF2_Лист1" xfId="942" xr:uid="{00000000-0005-0000-0000-000098030000}"/>
    <cellStyle name="_Currency_Sketch5 - Montana Impact" xfId="943" xr:uid="{00000000-0005-0000-0000-000099030000}"/>
    <cellStyle name="_Currency_Sketch5 - Montana Impact 2" xfId="944" xr:uid="{00000000-0005-0000-0000-00009A030000}"/>
    <cellStyle name="_Currency_Sketch5 - Montana Impact_A4.10_Scoresheet_RLR_31.12.2008 md v180509" xfId="945" xr:uid="{00000000-0005-0000-0000-00009B030000}"/>
    <cellStyle name="_Currency_Sketch5 - Montana Impact_Consolidation_v-10" xfId="946" xr:uid="{00000000-0005-0000-0000-00009C030000}"/>
    <cellStyle name="_Currency_Sketch5 - Montana Impact_Consolidation_v-10 2" xfId="947" xr:uid="{00000000-0005-0000-0000-00009D030000}"/>
    <cellStyle name="_Currency_Sketch5 - Montana Impact_HRI" xfId="948" xr:uid="{00000000-0005-0000-0000-00009E030000}"/>
    <cellStyle name="_Currency_Sketch5 - Montana Impact_HRI 2" xfId="949" xr:uid="{00000000-0005-0000-0000-00009F030000}"/>
    <cellStyle name="_Currency_Sketch5 - Montana Impact_IFRS 3q'08 v 4" xfId="950" xr:uid="{00000000-0005-0000-0000-0000A0030000}"/>
    <cellStyle name="_Currency_Sketch5 - Montana Impact_Intercompany" xfId="951" xr:uid="{00000000-0005-0000-0000-0000A1030000}"/>
    <cellStyle name="_Currency_Sketch5 - Montana Impact_Loans RIG" xfId="952" xr:uid="{00000000-0005-0000-0000-0000A2030000}"/>
    <cellStyle name="_Currency_Sketch5 - Montana Impact_RIG" xfId="953" xr:uid="{00000000-0005-0000-0000-0000A3030000}"/>
    <cellStyle name="_Currency_Sketch5 - Montana Impact_RLL" xfId="954" xr:uid="{00000000-0005-0000-0000-0000A4030000}"/>
    <cellStyle name="_Currency_Sketch5 - Montana Impact_RNL" xfId="955" xr:uid="{00000000-0005-0000-0000-0000A5030000}"/>
    <cellStyle name="_Currency_Sketch5 - Montana Impact_RNL 2" xfId="956" xr:uid="{00000000-0005-0000-0000-0000A6030000}"/>
    <cellStyle name="_Currency_Sketch5 - Montana Impact_Книга2 (2)" xfId="957" xr:uid="{00000000-0005-0000-0000-0000A7030000}"/>
    <cellStyle name="_Currency_Sketch5 - Montana Impact_Лист1" xfId="958" xr:uid="{00000000-0005-0000-0000-0000A8030000}"/>
    <cellStyle name="_Currency_Sum-of-the-Parts" xfId="959" xr:uid="{00000000-0005-0000-0000-0000A9030000}"/>
    <cellStyle name="_Currency_Sum-of-the-Parts 2" xfId="960" xr:uid="{00000000-0005-0000-0000-0000AA030000}"/>
    <cellStyle name="_Currency_Sum-of-the-Parts_A4.10_Scoresheet_RLR_31.12.2008 md v180509" xfId="961" xr:uid="{00000000-0005-0000-0000-0000AB030000}"/>
    <cellStyle name="_Currency_Sum-of-the-Parts_Consolidation_v-10" xfId="962" xr:uid="{00000000-0005-0000-0000-0000AC030000}"/>
    <cellStyle name="_Currency_Sum-of-the-Parts_Consolidation_v-10 2" xfId="963" xr:uid="{00000000-0005-0000-0000-0000AD030000}"/>
    <cellStyle name="_Currency_Sum-of-the-Parts_HRI" xfId="964" xr:uid="{00000000-0005-0000-0000-0000AE030000}"/>
    <cellStyle name="_Currency_Sum-of-the-Parts_HRI 2" xfId="965" xr:uid="{00000000-0005-0000-0000-0000AF030000}"/>
    <cellStyle name="_Currency_Sum-of-the-Parts_IFRS 3q'08 v 4" xfId="966" xr:uid="{00000000-0005-0000-0000-0000B0030000}"/>
    <cellStyle name="_Currency_Sum-of-the-Parts_Intercompany" xfId="967" xr:uid="{00000000-0005-0000-0000-0000B1030000}"/>
    <cellStyle name="_Currency_Sum-of-the-Parts_Loans RIG" xfId="968" xr:uid="{00000000-0005-0000-0000-0000B2030000}"/>
    <cellStyle name="_Currency_Sum-of-the-Parts_RIG" xfId="969" xr:uid="{00000000-0005-0000-0000-0000B3030000}"/>
    <cellStyle name="_Currency_Sum-of-the-Parts_RLL" xfId="970" xr:uid="{00000000-0005-0000-0000-0000B4030000}"/>
    <cellStyle name="_Currency_Sum-of-the-Parts_RNL" xfId="971" xr:uid="{00000000-0005-0000-0000-0000B5030000}"/>
    <cellStyle name="_Currency_Sum-of-the-Parts_RNL 2" xfId="972" xr:uid="{00000000-0005-0000-0000-0000B6030000}"/>
    <cellStyle name="_Currency_Sum-of-the-Parts_Книга2 (2)" xfId="973" xr:uid="{00000000-0005-0000-0000-0000B7030000}"/>
    <cellStyle name="_Currency_Sum-of-the-Parts_Лист1" xfId="974" xr:uid="{00000000-0005-0000-0000-0000B8030000}"/>
    <cellStyle name="_Currency_Surftime DCF v7" xfId="975" xr:uid="{00000000-0005-0000-0000-0000B9030000}"/>
    <cellStyle name="_Currency_Surftime DCF v7 2" xfId="976" xr:uid="{00000000-0005-0000-0000-0000BA030000}"/>
    <cellStyle name="_Currency_Surftime DCF v7_A4.10_Scoresheet_RLR_31.12.2008 md v180509" xfId="977" xr:uid="{00000000-0005-0000-0000-0000BB030000}"/>
    <cellStyle name="_Currency_Surftime DCF v7_Consolidation_v-10" xfId="978" xr:uid="{00000000-0005-0000-0000-0000BC030000}"/>
    <cellStyle name="_Currency_Surftime DCF v7_Consolidation_v-10 2" xfId="979" xr:uid="{00000000-0005-0000-0000-0000BD030000}"/>
    <cellStyle name="_Currency_Surftime DCF v7_HRI" xfId="980" xr:uid="{00000000-0005-0000-0000-0000BE030000}"/>
    <cellStyle name="_Currency_Surftime DCF v7_HRI 2" xfId="981" xr:uid="{00000000-0005-0000-0000-0000BF030000}"/>
    <cellStyle name="_Currency_Surftime DCF v7_IFRS 3q'08 v 4" xfId="982" xr:uid="{00000000-0005-0000-0000-0000C0030000}"/>
    <cellStyle name="_Currency_Surftime DCF v7_Intercompany" xfId="983" xr:uid="{00000000-0005-0000-0000-0000C1030000}"/>
    <cellStyle name="_Currency_Surftime DCF v7_Loans RIG" xfId="984" xr:uid="{00000000-0005-0000-0000-0000C2030000}"/>
    <cellStyle name="_Currency_Surftime DCF v7_RIG" xfId="985" xr:uid="{00000000-0005-0000-0000-0000C3030000}"/>
    <cellStyle name="_Currency_Surftime DCF v7_RLL" xfId="986" xr:uid="{00000000-0005-0000-0000-0000C4030000}"/>
    <cellStyle name="_Currency_Surftime DCF v7_RNL" xfId="987" xr:uid="{00000000-0005-0000-0000-0000C5030000}"/>
    <cellStyle name="_Currency_Surftime DCF v7_RNL 2" xfId="988" xr:uid="{00000000-0005-0000-0000-0000C6030000}"/>
    <cellStyle name="_Currency_Surftime DCF v7_Книга2 (2)" xfId="989" xr:uid="{00000000-0005-0000-0000-0000C7030000}"/>
    <cellStyle name="_Currency_Surftime DCF v7_Лист1" xfId="990" xr:uid="{00000000-0005-0000-0000-0000C8030000}"/>
    <cellStyle name="_Currency_TallGuy first model" xfId="991" xr:uid="{00000000-0005-0000-0000-0000C9030000}"/>
    <cellStyle name="_Currency_TallGuy first model 2" xfId="992" xr:uid="{00000000-0005-0000-0000-0000CA030000}"/>
    <cellStyle name="_Currency_TallGuy first model_A4.10_Scoresheet_RLR_31.12.2008 md v180509" xfId="993" xr:uid="{00000000-0005-0000-0000-0000CB030000}"/>
    <cellStyle name="_Currency_TallGuy first model_Consolidation_v-10" xfId="994" xr:uid="{00000000-0005-0000-0000-0000CC030000}"/>
    <cellStyle name="_Currency_TallGuy first model_Consolidation_v-10 2" xfId="995" xr:uid="{00000000-0005-0000-0000-0000CD030000}"/>
    <cellStyle name="_Currency_TallGuy first model_HRI" xfId="996" xr:uid="{00000000-0005-0000-0000-0000CE030000}"/>
    <cellStyle name="_Currency_TallGuy first model_HRI 2" xfId="997" xr:uid="{00000000-0005-0000-0000-0000CF030000}"/>
    <cellStyle name="_Currency_TallGuy first model_IFRS 3q'08 v 4" xfId="998" xr:uid="{00000000-0005-0000-0000-0000D0030000}"/>
    <cellStyle name="_Currency_TallGuy first model_Intercompany" xfId="999" xr:uid="{00000000-0005-0000-0000-0000D1030000}"/>
    <cellStyle name="_Currency_TallGuy first model_Loans RIG" xfId="1000" xr:uid="{00000000-0005-0000-0000-0000D2030000}"/>
    <cellStyle name="_Currency_TallGuy first model_RIG" xfId="1001" xr:uid="{00000000-0005-0000-0000-0000D3030000}"/>
    <cellStyle name="_Currency_TallGuy first model_RLL" xfId="1002" xr:uid="{00000000-0005-0000-0000-0000D4030000}"/>
    <cellStyle name="_Currency_TallGuy first model_RNL" xfId="1003" xr:uid="{00000000-0005-0000-0000-0000D5030000}"/>
    <cellStyle name="_Currency_TallGuy first model_RNL 2" xfId="1004" xr:uid="{00000000-0005-0000-0000-0000D6030000}"/>
    <cellStyle name="_Currency_TallGuy first model_Книга2 (2)" xfId="1005" xr:uid="{00000000-0005-0000-0000-0000D7030000}"/>
    <cellStyle name="_Currency_TallGuy first model_Лист1" xfId="1006" xr:uid="{00000000-0005-0000-0000-0000D8030000}"/>
    <cellStyle name="_Currency_Telecom adjusted from telenor model" xfId="1007" xr:uid="{00000000-0005-0000-0000-0000D9030000}"/>
    <cellStyle name="_Currency_TelenorInitiation-11Jan01" xfId="1008" xr:uid="{00000000-0005-0000-0000-0000DA030000}"/>
    <cellStyle name="_Currency_TelenorInitiation-11Jan01 2" xfId="1009" xr:uid="{00000000-0005-0000-0000-0000DB030000}"/>
    <cellStyle name="_Currency_TelenorWIPFeb01" xfId="1010" xr:uid="{00000000-0005-0000-0000-0000DC030000}"/>
    <cellStyle name="_Currency_TelenorWIPFeb01 2" xfId="1011" xr:uid="{00000000-0005-0000-0000-0000DD030000}"/>
    <cellStyle name="_Currency_valuation report_Sept10b" xfId="1012" xr:uid="{00000000-0005-0000-0000-0000DE030000}"/>
    <cellStyle name="_Currency_Vodafone model" xfId="1013" xr:uid="{00000000-0005-0000-0000-0000DF030000}"/>
    <cellStyle name="_Currency_Vodafone model 2" xfId="1014" xr:uid="{00000000-0005-0000-0000-0000E0030000}"/>
    <cellStyle name="_CurrencySpace" xfId="1015" xr:uid="{00000000-0005-0000-0000-0000E1030000}"/>
    <cellStyle name="_CurrencySpace 2" xfId="1016" xr:uid="{00000000-0005-0000-0000-0000E2030000}"/>
    <cellStyle name="_CurrencySpace_01 LBO" xfId="1017" xr:uid="{00000000-0005-0000-0000-0000E3030000}"/>
    <cellStyle name="_CurrencySpace_01 LBO 2" xfId="1018" xr:uid="{00000000-0005-0000-0000-0000E4030000}"/>
    <cellStyle name="_CurrencySpace_avp" xfId="1019" xr:uid="{00000000-0005-0000-0000-0000E5030000}"/>
    <cellStyle name="_CurrencySpace_avp 2" xfId="1020" xr:uid="{00000000-0005-0000-0000-0000E6030000}"/>
    <cellStyle name="_CurrencySpace_bls roic" xfId="1021" xr:uid="{00000000-0005-0000-0000-0000E7030000}"/>
    <cellStyle name="_CurrencySpace_bls roic 2" xfId="1022" xr:uid="{00000000-0005-0000-0000-0000E8030000}"/>
    <cellStyle name="_CurrencySpace_Book1" xfId="1023" xr:uid="{00000000-0005-0000-0000-0000E9030000}"/>
    <cellStyle name="_CurrencySpace_Book1 2" xfId="1024" xr:uid="{00000000-0005-0000-0000-0000EA030000}"/>
    <cellStyle name="_CurrencySpace_Book3" xfId="1025" xr:uid="{00000000-0005-0000-0000-0000EB030000}"/>
    <cellStyle name="_CurrencySpace_Book3 2" xfId="1026" xr:uid="{00000000-0005-0000-0000-0000EC030000}"/>
    <cellStyle name="_CurrencySpace_CC Tracking Model 10-feb (nov results)" xfId="1027" xr:uid="{00000000-0005-0000-0000-0000ED030000}"/>
    <cellStyle name="_CurrencySpace_CC Tracking Model 10-feb (nov results) 2" xfId="1028" xr:uid="{00000000-0005-0000-0000-0000EE030000}"/>
    <cellStyle name="_CurrencySpace_CC Tracking Model 13-feb (dec results)" xfId="1029" xr:uid="{00000000-0005-0000-0000-0000EF030000}"/>
    <cellStyle name="_CurrencySpace_CC Tracking Model 13-feb (dec results) 2" xfId="1030" xr:uid="{00000000-0005-0000-0000-0000F0030000}"/>
    <cellStyle name="_CurrencySpace_Clean_LBO_Model_Mar_021" xfId="1031" xr:uid="{00000000-0005-0000-0000-0000F1030000}"/>
    <cellStyle name="_CurrencySpace_Copy of Uralkali Summary Business Plan 14 Apr 04 (sent)1250404 input for Union DCF" xfId="1032" xr:uid="{00000000-0005-0000-0000-0000F2030000}"/>
    <cellStyle name="_CurrencySpace_Dakota Operating Model v1" xfId="1033" xr:uid="{00000000-0005-0000-0000-0000F3030000}"/>
    <cellStyle name="_CurrencySpace_Dakota Operating Model v1 2" xfId="1034" xr:uid="{00000000-0005-0000-0000-0000F4030000}"/>
    <cellStyle name="_CurrencySpace_dcf" xfId="1035" xr:uid="{00000000-0005-0000-0000-0000F5030000}"/>
    <cellStyle name="_CurrencySpace_dcf 2" xfId="1036" xr:uid="{00000000-0005-0000-0000-0000F6030000}"/>
    <cellStyle name="_CurrencySpace_EcoTekh DCF model v.1" xfId="1037" xr:uid="{00000000-0005-0000-0000-0000F7030000}"/>
    <cellStyle name="_CurrencySpace_EcoTekh DCF model v.1 2" xfId="1038" xr:uid="{00000000-0005-0000-0000-0000F8030000}"/>
    <cellStyle name="_CurrencySpace_Employee Analysis" xfId="1039" xr:uid="{00000000-0005-0000-0000-0000F9030000}"/>
    <cellStyle name="_CurrencySpace_Employee Analysis 2" xfId="1040" xr:uid="{00000000-0005-0000-0000-0000FA030000}"/>
    <cellStyle name="_CurrencySpace_Future Benchmarking" xfId="1041" xr:uid="{00000000-0005-0000-0000-0000FB030000}"/>
    <cellStyle name="_CurrencySpace_Industry Overview Master Spreadsheet" xfId="1042" xr:uid="{00000000-0005-0000-0000-0000FC030000}"/>
    <cellStyle name="_CurrencySpace_Industry Overview Master Spreadsheet 2" xfId="1043" xr:uid="{00000000-0005-0000-0000-0000FD030000}"/>
    <cellStyle name="_CurrencySpace_LBO (Post IM)" xfId="1044" xr:uid="{00000000-0005-0000-0000-0000FE030000}"/>
    <cellStyle name="_CurrencySpace_LBO (Post IM) 2" xfId="1045" xr:uid="{00000000-0005-0000-0000-0000FF030000}"/>
    <cellStyle name="_CurrencySpace_Surftime DCF v7" xfId="1046" xr:uid="{00000000-0005-0000-0000-000000040000}"/>
    <cellStyle name="_CurrencySpace_Surftime DCF v7 2" xfId="1047" xr:uid="{00000000-0005-0000-0000-000001040000}"/>
    <cellStyle name="_CurrencySpace_Vodafone model" xfId="1048" xr:uid="{00000000-0005-0000-0000-000002040000}"/>
    <cellStyle name="_CurrencySpace_Vodafone model 2" xfId="1049" xr:uid="{00000000-0005-0000-0000-000003040000}"/>
    <cellStyle name="_Dollar" xfId="1050" xr:uid="{00000000-0005-0000-0000-000004040000}"/>
    <cellStyle name="_Dollar 2" xfId="1051" xr:uid="{00000000-0005-0000-0000-000005040000}"/>
    <cellStyle name="_Dollar_3G Models" xfId="1052" xr:uid="{00000000-0005-0000-0000-000006040000}"/>
    <cellStyle name="_Dollar_3G Models 2" xfId="1053" xr:uid="{00000000-0005-0000-0000-000007040000}"/>
    <cellStyle name="_Dollar_A4.10_Scoresheet_RLR_31.12.2008 md v180509" xfId="1054" xr:uid="{00000000-0005-0000-0000-000008040000}"/>
    <cellStyle name="_Dollar_Consolidation_v-10" xfId="1055" xr:uid="{00000000-0005-0000-0000-000009040000}"/>
    <cellStyle name="_Dollar_Consolidation_v-10 2" xfId="1056" xr:uid="{00000000-0005-0000-0000-00000A040000}"/>
    <cellStyle name="_Dollar_Consolidation_v-10_Loans Consolidation Template v.1" xfId="1057" xr:uid="{00000000-0005-0000-0000-00000B040000}"/>
    <cellStyle name="_Dollar_FT-6June2001" xfId="1058" xr:uid="{00000000-0005-0000-0000-00000C040000}"/>
    <cellStyle name="_Dollar_FT-6June2001 2" xfId="1059" xr:uid="{00000000-0005-0000-0000-00000D040000}"/>
    <cellStyle name="_Dollar_HRI" xfId="1060" xr:uid="{00000000-0005-0000-0000-00000E040000}"/>
    <cellStyle name="_Dollar_HRI 2" xfId="1061" xr:uid="{00000000-0005-0000-0000-00000F040000}"/>
    <cellStyle name="_Dollar_HRI_Loans Consolidation Template v.1" xfId="1062" xr:uid="{00000000-0005-0000-0000-000010040000}"/>
    <cellStyle name="_Dollar_IFRS 3q'08 v 4" xfId="1063" xr:uid="{00000000-0005-0000-0000-000011040000}"/>
    <cellStyle name="_Dollar_Intercompany" xfId="1064" xr:uid="{00000000-0005-0000-0000-000012040000}"/>
    <cellStyle name="_Dollar_Jazztel model 16DP3-Exhibits" xfId="1065" xr:uid="{00000000-0005-0000-0000-000013040000}"/>
    <cellStyle name="_Dollar_Jazztel model 16DP3-Exhibits 2" xfId="1066" xr:uid="{00000000-0005-0000-0000-000014040000}"/>
    <cellStyle name="_Dollar_Jazztel model 16DP3-Exhibits_3G Models" xfId="1067" xr:uid="{00000000-0005-0000-0000-000015040000}"/>
    <cellStyle name="_Dollar_Jazztel model 16DP3-Exhibits_3G Models 2" xfId="1068" xr:uid="{00000000-0005-0000-0000-000016040000}"/>
    <cellStyle name="_Dollar_Jazztel model 16DP3-Exhibits_FT-6June2001" xfId="1069" xr:uid="{00000000-0005-0000-0000-000017040000}"/>
    <cellStyle name="_Dollar_Jazztel model 16DP3-Exhibits_FT-6June2001 2" xfId="1070" xr:uid="{00000000-0005-0000-0000-000018040000}"/>
    <cellStyle name="_Dollar_Jazztel model 16DP3-Exhibits_FT-6June2001_1" xfId="1071" xr:uid="{00000000-0005-0000-0000-000019040000}"/>
    <cellStyle name="_Dollar_Jazztel model 16DP3-Exhibits_FT-6June2001_1 2" xfId="1072" xr:uid="{00000000-0005-0000-0000-00001A040000}"/>
    <cellStyle name="_Dollar_Jazztel model 16DP3-Exhibits_Telefonica Moviles" xfId="1073" xr:uid="{00000000-0005-0000-0000-00001B040000}"/>
    <cellStyle name="_Dollar_Jazztel model 16DP3-Exhibits_Telefonica Moviles 2" xfId="1074" xr:uid="{00000000-0005-0000-0000-00001C040000}"/>
    <cellStyle name="_Dollar_Jazztel model 18DP-exhibits" xfId="1075" xr:uid="{00000000-0005-0000-0000-00001D040000}"/>
    <cellStyle name="_Dollar_Jazztel model 18DP-exhibits 2" xfId="1076" xr:uid="{00000000-0005-0000-0000-00001E040000}"/>
    <cellStyle name="_Dollar_Jazztel model 18DP-exhibits_3G Models" xfId="1077" xr:uid="{00000000-0005-0000-0000-00001F040000}"/>
    <cellStyle name="_Dollar_Jazztel model 18DP-exhibits_3G Models 2" xfId="1078" xr:uid="{00000000-0005-0000-0000-000020040000}"/>
    <cellStyle name="_Dollar_Jazztel model 18DP-exhibits_Orange-Mar01" xfId="1079" xr:uid="{00000000-0005-0000-0000-000021040000}"/>
    <cellStyle name="_Dollar_Jazztel model 18DP-exhibits_Orange-Mar01 2" xfId="1080" xr:uid="{00000000-0005-0000-0000-000022040000}"/>
    <cellStyle name="_Dollar_Jazztel model 18DP-exhibits_Orange-May01" xfId="1081" xr:uid="{00000000-0005-0000-0000-000023040000}"/>
    <cellStyle name="_Dollar_Jazztel model 18DP-exhibits_Orange-May01 2" xfId="1082" xr:uid="{00000000-0005-0000-0000-000024040000}"/>
    <cellStyle name="_Dollar_Jazztel model 18DP-exhibits_T_MOBIL2" xfId="1083" xr:uid="{00000000-0005-0000-0000-000025040000}"/>
    <cellStyle name="_Dollar_Jazztel model 18DP-exhibits_T_MOBIL2 2" xfId="1084" xr:uid="{00000000-0005-0000-0000-000026040000}"/>
    <cellStyle name="_Dollar_Jazztel model 18DP-exhibits_T_MOBIL2_FT-6June2001" xfId="1085" xr:uid="{00000000-0005-0000-0000-000027040000}"/>
    <cellStyle name="_Dollar_Jazztel model 18DP-exhibits_T_MOBIL2_FT-6June2001 2" xfId="1086" xr:uid="{00000000-0005-0000-0000-000028040000}"/>
    <cellStyle name="_Dollar_Jazztel model 18DP-exhibits_T_MOBIL2_Orange-May01" xfId="1087" xr:uid="{00000000-0005-0000-0000-000029040000}"/>
    <cellStyle name="_Dollar_Jazztel model 18DP-exhibits_T_MOBIL2_Orange-May01 2" xfId="1088" xr:uid="{00000000-0005-0000-0000-00002A040000}"/>
    <cellStyle name="_Dollar_Jazztel model 18DP-exhibits_T_MOBIL2_Telefonica Moviles" xfId="1089" xr:uid="{00000000-0005-0000-0000-00002B040000}"/>
    <cellStyle name="_Dollar_Jazztel model 18DP-exhibits_T_MOBIL2_Telefonica Moviles 2" xfId="1090" xr:uid="{00000000-0005-0000-0000-00002C040000}"/>
    <cellStyle name="_Dollar_Jazztel model 18DP-exhibits_Telefonica Moviles" xfId="1091" xr:uid="{00000000-0005-0000-0000-00002D040000}"/>
    <cellStyle name="_Dollar_Jazztel model 18DP-exhibits_Telefonica Moviles 2" xfId="1092" xr:uid="{00000000-0005-0000-0000-00002E040000}"/>
    <cellStyle name="_Dollar_Jazztel model 18DP-exhibits_TelenorInitiation-11Jan01" xfId="1093" xr:uid="{00000000-0005-0000-0000-00002F040000}"/>
    <cellStyle name="_Dollar_Jazztel model 18DP-exhibits_TelenorInitiation-11Jan01 2" xfId="1094" xr:uid="{00000000-0005-0000-0000-000030040000}"/>
    <cellStyle name="_Dollar_Jazztel model 18DP-exhibits_TelenorWIPFeb01" xfId="1095" xr:uid="{00000000-0005-0000-0000-000031040000}"/>
    <cellStyle name="_Dollar_Jazztel model 18DP-exhibits_TelenorWIPFeb01 2" xfId="1096" xr:uid="{00000000-0005-0000-0000-000032040000}"/>
    <cellStyle name="_Dollar_Loans RIG" xfId="1097" xr:uid="{00000000-0005-0000-0000-000033040000}"/>
    <cellStyle name="_Dollar_Orange-May01" xfId="1098" xr:uid="{00000000-0005-0000-0000-000034040000}"/>
    <cellStyle name="_Dollar_Orange-May01 2" xfId="1099" xr:uid="{00000000-0005-0000-0000-000035040000}"/>
    <cellStyle name="_Dollar_Orange-Sep01" xfId="1100" xr:uid="{00000000-0005-0000-0000-000036040000}"/>
    <cellStyle name="_Dollar_Orange-Sep01 2" xfId="1101" xr:uid="{00000000-0005-0000-0000-000037040000}"/>
    <cellStyle name="_Dollar_RIG" xfId="1102" xr:uid="{00000000-0005-0000-0000-000038040000}"/>
    <cellStyle name="_Dollar_RLL" xfId="1103" xr:uid="{00000000-0005-0000-0000-000039040000}"/>
    <cellStyle name="_Dollar_RNL" xfId="1104" xr:uid="{00000000-0005-0000-0000-00003A040000}"/>
    <cellStyle name="_Dollar_RNL 2" xfId="1105" xr:uid="{00000000-0005-0000-0000-00003B040000}"/>
    <cellStyle name="_Dollar_RNL_Loans Consolidation Template v.1" xfId="1106" xr:uid="{00000000-0005-0000-0000-00003C040000}"/>
    <cellStyle name="_Dollar_Книга2 (2)" xfId="1107" xr:uid="{00000000-0005-0000-0000-00003D040000}"/>
    <cellStyle name="_Dollar_Лист1" xfId="1108" xr:uid="{00000000-0005-0000-0000-00003E040000}"/>
    <cellStyle name="_DTEK DCF 19042005 final" xfId="1109" xr:uid="{00000000-0005-0000-0000-00003F040000}"/>
    <cellStyle name="_DTEK DCF 19042005 final 2" xfId="1110" xr:uid="{00000000-0005-0000-0000-000040040000}"/>
    <cellStyle name="_EcoTekh DCF model v.1" xfId="1111" xr:uid="{00000000-0005-0000-0000-000041040000}"/>
    <cellStyle name="_EcoTekh DCF model v.1_Consolidation_Dollar_3q'08v-2 corr PN+loan" xfId="1112" xr:uid="{00000000-0005-0000-0000-000042040000}"/>
    <cellStyle name="_EcoTekh DCF model v.1_RIG" xfId="1113" xr:uid="{00000000-0005-0000-0000-000043040000}"/>
    <cellStyle name="_e-plus debt - Machado1" xfId="1114" xr:uid="{00000000-0005-0000-0000-000044040000}"/>
    <cellStyle name="_e-plus debt - Machado1 2" xfId="1115" xr:uid="{00000000-0005-0000-0000-000045040000}"/>
    <cellStyle name="_e-plus debt - Machado1_Capital 08rur" xfId="1116" xr:uid="{00000000-0005-0000-0000-000046040000}"/>
    <cellStyle name="_e-plus debt - Machado1_Consolidation_Dollar_3q'08v-2 corr PN+loan" xfId="1117" xr:uid="{00000000-0005-0000-0000-000047040000}"/>
    <cellStyle name="_e-plus debt - Machado1_Consolidation_Dollar_4q'08 v.5" xfId="1118" xr:uid="{00000000-0005-0000-0000-000048040000}"/>
    <cellStyle name="_e-plus debt - Machado1_Copy of Consolidation_Dollar_4q'08 v.5" xfId="1119" xr:uid="{00000000-0005-0000-0000-000049040000}"/>
    <cellStyle name="_e-plus debt - Machado1_Int" xfId="1120" xr:uid="{00000000-0005-0000-0000-00004A040000}"/>
    <cellStyle name="_e-plus debt - Machado1_Notes" xfId="1121" xr:uid="{00000000-0005-0000-0000-00004B040000}"/>
    <cellStyle name="_e-plus debt - Machado1_PL" xfId="1122" xr:uid="{00000000-0005-0000-0000-00004C040000}"/>
    <cellStyle name="_e-plus debt - Machado1_RIG" xfId="1123" xr:uid="{00000000-0005-0000-0000-00004D040000}"/>
    <cellStyle name="_Euro" xfId="1124" xr:uid="{00000000-0005-0000-0000-00004E040000}"/>
    <cellStyle name="_Euro 2" xfId="1125" xr:uid="{00000000-0005-0000-0000-00004F040000}"/>
    <cellStyle name="_Final analytical procedures_RSbnew" xfId="1126" xr:uid="{00000000-0005-0000-0000-000050040000}"/>
    <cellStyle name="_Heading" xfId="1127" xr:uid="{00000000-0005-0000-0000-000051040000}"/>
    <cellStyle name="_Heading_01 Research DCF and AVP" xfId="1128" xr:uid="{00000000-0005-0000-0000-000052040000}"/>
    <cellStyle name="_Heading_01 Research DCF and AVP_Consolidation_Dollar_3q'08v-2 corr PN+loan" xfId="1129" xr:uid="{00000000-0005-0000-0000-000053040000}"/>
    <cellStyle name="_Heading_16 Titanium BP incl. summar.." xfId="1130" xr:uid="{00000000-0005-0000-0000-000054040000}"/>
    <cellStyle name="_Heading_19 Wind Valuation_BP Oct 2004_Code Names" xfId="1131" xr:uid="{00000000-0005-0000-0000-000055040000}"/>
    <cellStyle name="_Heading_36 Titanium Model" xfId="1132" xr:uid="{00000000-0005-0000-0000-000056040000}"/>
    <cellStyle name="_Heading_bls roic" xfId="1133" xr:uid="{00000000-0005-0000-0000-000057040000}"/>
    <cellStyle name="_Heading_Book1" xfId="1134" xr:uid="{00000000-0005-0000-0000-000058040000}"/>
    <cellStyle name="_Heading_Book1_Consolidation_Dollar_3q'08v-2 corr PN+loan" xfId="1135" xr:uid="{00000000-0005-0000-0000-000059040000}"/>
    <cellStyle name="_Heading_Broadband Comps" xfId="1136" xr:uid="{00000000-0005-0000-0000-00005A040000}"/>
    <cellStyle name="_Heading_Broadband Comps 2" xfId="1137" xr:uid="{00000000-0005-0000-0000-00005B040000}"/>
    <cellStyle name="_Heading_Broadband Comps_Capital 08rur" xfId="1138" xr:uid="{00000000-0005-0000-0000-00005C040000}"/>
    <cellStyle name="_Heading_Broadband Comps_Consolidation_Dollar_3q'08v-2 corr PN+loan" xfId="1139" xr:uid="{00000000-0005-0000-0000-00005D040000}"/>
    <cellStyle name="_Heading_Broadband Comps_Consolidation_Dollar_4q'08 v.5" xfId="1140" xr:uid="{00000000-0005-0000-0000-00005E040000}"/>
    <cellStyle name="_Heading_Broadband Comps_Copy of Consolidation_Dollar_4q'08 v.5" xfId="1141" xr:uid="{00000000-0005-0000-0000-00005F040000}"/>
    <cellStyle name="_Heading_Broadband Comps_Int" xfId="1142" xr:uid="{00000000-0005-0000-0000-000060040000}"/>
    <cellStyle name="_Heading_Broadband Comps_Notes" xfId="1143" xr:uid="{00000000-0005-0000-0000-000061040000}"/>
    <cellStyle name="_Heading_Broadband Comps_PL" xfId="1144" xr:uid="{00000000-0005-0000-0000-000062040000}"/>
    <cellStyle name="_Heading_Broadband Comps_RIG" xfId="1145" xr:uid="{00000000-0005-0000-0000-000063040000}"/>
    <cellStyle name="_Heading_CC 3 Yr Forecast to IPO Banks (1)" xfId="1146" xr:uid="{00000000-0005-0000-0000-000064040000}"/>
    <cellStyle name="_Heading_CC 3 Yr Forecast to IPO Banks (1)_Consolidation_Dollar_3q'08v-2 corr PN+loan" xfId="1147" xr:uid="{00000000-0005-0000-0000-000065040000}"/>
    <cellStyle name="_Heading_Comps 24May02_Final" xfId="1148" xr:uid="{00000000-0005-0000-0000-000066040000}"/>
    <cellStyle name="_Heading_Comps 24May02_Final_Consolidation_Dollar_3q'08v-2 corr PN+loan" xfId="1149" xr:uid="{00000000-0005-0000-0000-000067040000}"/>
    <cellStyle name="_Heading_Consolidation_Dollar_3q'08v-2 corr PN+loan" xfId="1150" xr:uid="{00000000-0005-0000-0000-000068040000}"/>
    <cellStyle name="_Heading_EcoTekh DCF model v.1" xfId="1151" xr:uid="{00000000-0005-0000-0000-000069040000}"/>
    <cellStyle name="_Heading_prestemp" xfId="1152" xr:uid="{00000000-0005-0000-0000-00006A040000}"/>
    <cellStyle name="_Heading_prestemp_Consolidation_Dollar_3q'08v-2 corr PN+loan" xfId="1153" xr:uid="{00000000-0005-0000-0000-00006B040000}"/>
    <cellStyle name="_Heading_Q" xfId="1154" xr:uid="{00000000-0005-0000-0000-00006C040000}"/>
    <cellStyle name="_Heading_q - new guidance" xfId="1155" xr:uid="{00000000-0005-0000-0000-00006D040000}"/>
    <cellStyle name="_Heading_q - new guidance 2" xfId="1156" xr:uid="{00000000-0005-0000-0000-00006E040000}"/>
    <cellStyle name="_Heading_q - new guidance_Capital 08rur" xfId="1157" xr:uid="{00000000-0005-0000-0000-00006F040000}"/>
    <cellStyle name="_Heading_q - new guidance_Consolidation_Dollar_3q'08v-2 corr PN+loan" xfId="1158" xr:uid="{00000000-0005-0000-0000-000070040000}"/>
    <cellStyle name="_Heading_q - new guidance_Consolidation_Dollar_4q'08 v.5" xfId="1159" xr:uid="{00000000-0005-0000-0000-000071040000}"/>
    <cellStyle name="_Heading_q - new guidance_Copy of Consolidation_Dollar_4q'08 v.5" xfId="1160" xr:uid="{00000000-0005-0000-0000-000072040000}"/>
    <cellStyle name="_Heading_q - new guidance_Int" xfId="1161" xr:uid="{00000000-0005-0000-0000-000073040000}"/>
    <cellStyle name="_Heading_q - new guidance_Notes" xfId="1162" xr:uid="{00000000-0005-0000-0000-000074040000}"/>
    <cellStyle name="_Heading_q - new guidance_PL" xfId="1163" xr:uid="{00000000-0005-0000-0000-000075040000}"/>
    <cellStyle name="_Heading_q - new guidance_RIG" xfId="1164" xr:uid="{00000000-0005-0000-0000-000076040000}"/>
    <cellStyle name="_Heading_q - valuation" xfId="1165" xr:uid="{00000000-0005-0000-0000-000077040000}"/>
    <cellStyle name="_Heading_q - valuation 2" xfId="1166" xr:uid="{00000000-0005-0000-0000-000078040000}"/>
    <cellStyle name="_Heading_q - valuation_Capital 08rur" xfId="1167" xr:uid="{00000000-0005-0000-0000-000079040000}"/>
    <cellStyle name="_Heading_q - valuation_Consolidation_Dollar_3q'08v-2 corr PN+loan" xfId="1168" xr:uid="{00000000-0005-0000-0000-00007A040000}"/>
    <cellStyle name="_Heading_q - valuation_Consolidation_Dollar_4q'08 v.5" xfId="1169" xr:uid="{00000000-0005-0000-0000-00007B040000}"/>
    <cellStyle name="_Heading_q - valuation_Copy of Consolidation_Dollar_4q'08 v.5" xfId="1170" xr:uid="{00000000-0005-0000-0000-00007C040000}"/>
    <cellStyle name="_Heading_q - valuation_Int" xfId="1171" xr:uid="{00000000-0005-0000-0000-00007D040000}"/>
    <cellStyle name="_Heading_q - valuation_Notes" xfId="1172" xr:uid="{00000000-0005-0000-0000-00007E040000}"/>
    <cellStyle name="_Heading_q - valuation_PL" xfId="1173" xr:uid="{00000000-0005-0000-0000-00007F040000}"/>
    <cellStyle name="_Heading_q - valuation_RIG" xfId="1174" xr:uid="{00000000-0005-0000-0000-000080040000}"/>
    <cellStyle name="_Heading_Q 2" xfId="1175" xr:uid="{00000000-0005-0000-0000-000081040000}"/>
    <cellStyle name="_Heading_Q_Capital 08rur" xfId="1176" xr:uid="{00000000-0005-0000-0000-000082040000}"/>
    <cellStyle name="_Heading_Q_Consolidation_Dollar_3q'08v-2 corr PN+loan" xfId="1177" xr:uid="{00000000-0005-0000-0000-000083040000}"/>
    <cellStyle name="_Heading_Q_Consolidation_Dollar_4q'08 v.5" xfId="1178" xr:uid="{00000000-0005-0000-0000-000084040000}"/>
    <cellStyle name="_Heading_Q_Copy of Consolidation_Dollar_4q'08 v.5" xfId="1179" xr:uid="{00000000-0005-0000-0000-000085040000}"/>
    <cellStyle name="_Heading_Q_Int" xfId="1180" xr:uid="{00000000-0005-0000-0000-000086040000}"/>
    <cellStyle name="_Heading_Q_Notes" xfId="1181" xr:uid="{00000000-0005-0000-0000-000087040000}"/>
    <cellStyle name="_Heading_Q_PL" xfId="1182" xr:uid="{00000000-0005-0000-0000-000088040000}"/>
    <cellStyle name="_Heading_Q_RIG" xfId="1183" xr:uid="{00000000-0005-0000-0000-000089040000}"/>
    <cellStyle name="_Heading_Vodafone model" xfId="1184" xr:uid="{00000000-0005-0000-0000-00008A040000}"/>
    <cellStyle name="_Heading_Vodafone model 2" xfId="1185" xr:uid="{00000000-0005-0000-0000-00008B040000}"/>
    <cellStyle name="_Heading_Vodafone model_Capital 08rur" xfId="1186" xr:uid="{00000000-0005-0000-0000-00008C040000}"/>
    <cellStyle name="_Heading_Vodafone model_Consolidation_Dollar_3q'08v-2 corr PN+loan" xfId="1187" xr:uid="{00000000-0005-0000-0000-00008D040000}"/>
    <cellStyle name="_Heading_Vodafone model_Consolidation_Dollar_4q'08 v.5" xfId="1188" xr:uid="{00000000-0005-0000-0000-00008E040000}"/>
    <cellStyle name="_Heading_Vodafone model_Copy of Consolidation_Dollar_4q'08 v.5" xfId="1189" xr:uid="{00000000-0005-0000-0000-00008F040000}"/>
    <cellStyle name="_Heading_Vodafone model_Int" xfId="1190" xr:uid="{00000000-0005-0000-0000-000090040000}"/>
    <cellStyle name="_Heading_Vodafone model_Notes" xfId="1191" xr:uid="{00000000-0005-0000-0000-000091040000}"/>
    <cellStyle name="_Heading_Vodafone model_PL" xfId="1192" xr:uid="{00000000-0005-0000-0000-000092040000}"/>
    <cellStyle name="_Heading_Vodafone model_RIG" xfId="1193" xr:uid="{00000000-0005-0000-0000-000093040000}"/>
    <cellStyle name="_Highlight" xfId="1194" xr:uid="{00000000-0005-0000-0000-000094040000}"/>
    <cellStyle name="_Highlight 2" xfId="1195" xr:uid="{00000000-0005-0000-0000-000095040000}"/>
    <cellStyle name="_Highlight_02 AVP" xfId="1196" xr:uid="{00000000-0005-0000-0000-000096040000}"/>
    <cellStyle name="_Highlight_02 AVP 2" xfId="1197" xr:uid="{00000000-0005-0000-0000-000097040000}"/>
    <cellStyle name="_Highlight_Caroline Model" xfId="1198" xr:uid="{00000000-0005-0000-0000-000098040000}"/>
    <cellStyle name="_Highlight_Comps 24May02_Final" xfId="1199" xr:uid="{00000000-0005-0000-0000-000099040000}"/>
    <cellStyle name="_Highlight_EcoTekh DCF model v.1" xfId="1200" xr:uid="{00000000-0005-0000-0000-00009A040000}"/>
    <cellStyle name="_Highlight_Financials" xfId="1201" xr:uid="{00000000-0005-0000-0000-00009B040000}"/>
    <cellStyle name="_Highlight_Management Numbers Linked" xfId="1202" xr:uid="{00000000-0005-0000-0000-00009C040000}"/>
    <cellStyle name="_Highlight_Management Numbers Linked 2" xfId="1203" xr:uid="{00000000-0005-0000-0000-00009D040000}"/>
    <cellStyle name="_IAS Conv Agency 30.09.2004" xfId="1204" xr:uid="{00000000-0005-0000-0000-00009E040000}"/>
    <cellStyle name="_IFRS conv MCP 311204 SA 3" xfId="1205" xr:uid="{00000000-0005-0000-0000-00009F040000}"/>
    <cellStyle name="_IFRS conv MCP 311204_last" xfId="1206" xr:uid="{00000000-0005-0000-0000-0000A0040000}"/>
    <cellStyle name="_KPN Fixed" xfId="1207" xr:uid="{00000000-0005-0000-0000-0000A1040000}"/>
    <cellStyle name="_Life EBI July 2006 no external links" xfId="1208" xr:uid="{00000000-0005-0000-0000-0000A2040000}"/>
    <cellStyle name="_Life EBI July 2006 no external links 2" xfId="1209" xr:uid="{00000000-0005-0000-0000-0000A3040000}"/>
    <cellStyle name="_Liquidity_report_cards" xfId="1210" xr:uid="{00000000-0005-0000-0000-0000A4040000}"/>
    <cellStyle name="_Moscomprivat tax review final 2005" xfId="1211" xr:uid="{00000000-0005-0000-0000-0000A5040000}"/>
    <cellStyle name="_Multiple" xfId="1212" xr:uid="{00000000-0005-0000-0000-0000A6040000}"/>
    <cellStyle name="_Multiple 2" xfId="1213" xr:uid="{00000000-0005-0000-0000-0000A7040000}"/>
    <cellStyle name="_Multiple_01 LBO" xfId="1214" xr:uid="{00000000-0005-0000-0000-0000A8040000}"/>
    <cellStyle name="_Multiple_01 LBO 2" xfId="1215" xr:uid="{00000000-0005-0000-0000-0000A9040000}"/>
    <cellStyle name="_Multiple_3G Models" xfId="1216" xr:uid="{00000000-0005-0000-0000-0000AA040000}"/>
    <cellStyle name="_Multiple_3G Models 2" xfId="1217" xr:uid="{00000000-0005-0000-0000-0000AB040000}"/>
    <cellStyle name="_Multiple_Allegri Pavarotti 20juin base case" xfId="1218" xr:uid="{00000000-0005-0000-0000-0000AC040000}"/>
    <cellStyle name="_Multiple_Allegri Pavarotti 20juin base case 2" xfId="1219" xr:uid="{00000000-0005-0000-0000-0000AD040000}"/>
    <cellStyle name="_Multiple_avp" xfId="1220" xr:uid="{00000000-0005-0000-0000-0000AE040000}"/>
    <cellStyle name="_Multiple_avp 2" xfId="1221" xr:uid="{00000000-0005-0000-0000-0000AF040000}"/>
    <cellStyle name="_Multiple_bls roic" xfId="1222" xr:uid="{00000000-0005-0000-0000-0000B0040000}"/>
    <cellStyle name="_Multiple_bls roic 2" xfId="1223" xr:uid="{00000000-0005-0000-0000-0000B1040000}"/>
    <cellStyle name="_Multiple_Book_commissaires_Sept12" xfId="1224" xr:uid="{00000000-0005-0000-0000-0000B2040000}"/>
    <cellStyle name="_Multiple_Book1" xfId="1225" xr:uid="{00000000-0005-0000-0000-0000B3040000}"/>
    <cellStyle name="_Multiple_Book1_1" xfId="1226" xr:uid="{00000000-0005-0000-0000-0000B4040000}"/>
    <cellStyle name="_Multiple_Book1_1 2" xfId="1227" xr:uid="{00000000-0005-0000-0000-0000B5040000}"/>
    <cellStyle name="_Multiple_Book1_3G Models" xfId="1228" xr:uid="{00000000-0005-0000-0000-0000B6040000}"/>
    <cellStyle name="_Multiple_Book1_3G Models 2" xfId="1229" xr:uid="{00000000-0005-0000-0000-0000B7040000}"/>
    <cellStyle name="_Multiple_Book1_Jazztel model 16DP3-Exhibits" xfId="1230" xr:uid="{00000000-0005-0000-0000-0000B8040000}"/>
    <cellStyle name="_Multiple_Book1_Jazztel model 16DP3-Exhibits 2" xfId="1231" xr:uid="{00000000-0005-0000-0000-0000B9040000}"/>
    <cellStyle name="_Multiple_Book1_Jazztel model 16DP3-Exhibits_3G Models" xfId="1232" xr:uid="{00000000-0005-0000-0000-0000BA040000}"/>
    <cellStyle name="_Multiple_Book1_Jazztel model 16DP3-Exhibits_3G Models 2" xfId="1233" xr:uid="{00000000-0005-0000-0000-0000BB040000}"/>
    <cellStyle name="_Multiple_Book1_Jazztel model 16DP3-Exhibits_FT-6June2001" xfId="1234" xr:uid="{00000000-0005-0000-0000-0000BC040000}"/>
    <cellStyle name="_Multiple_Book1_Jazztel model 16DP3-Exhibits_FT-6June2001 2" xfId="1235" xr:uid="{00000000-0005-0000-0000-0000BD040000}"/>
    <cellStyle name="_Multiple_Book1_Jazztel model 16DP3-Exhibits_FT-6June2001_1" xfId="1236" xr:uid="{00000000-0005-0000-0000-0000BE040000}"/>
    <cellStyle name="_Multiple_Book1_Jazztel model 16DP3-Exhibits_FT-6June2001_1 2" xfId="1237" xr:uid="{00000000-0005-0000-0000-0000BF040000}"/>
    <cellStyle name="_Multiple_Book1_Jazztel model 16DP3-Exhibits_Telefonica Moviles" xfId="1238" xr:uid="{00000000-0005-0000-0000-0000C0040000}"/>
    <cellStyle name="_Multiple_Book1_Jazztel model 16DP3-Exhibits_Telefonica Moviles 2" xfId="1239" xr:uid="{00000000-0005-0000-0000-0000C1040000}"/>
    <cellStyle name="_Multiple_Book1_Jazztel model 18DP-exhibits" xfId="1240" xr:uid="{00000000-0005-0000-0000-0000C2040000}"/>
    <cellStyle name="_Multiple_Book1_Jazztel model 18DP-exhibits 2" xfId="1241" xr:uid="{00000000-0005-0000-0000-0000C3040000}"/>
    <cellStyle name="_Multiple_Book1_Jazztel model 18DP-exhibits_FT-6June2001" xfId="1242" xr:uid="{00000000-0005-0000-0000-0000C4040000}"/>
    <cellStyle name="_Multiple_Book1_Jazztel model 18DP-exhibits_FT-6June2001 2" xfId="1243" xr:uid="{00000000-0005-0000-0000-0000C5040000}"/>
    <cellStyle name="_Multiple_Book1_Jazztel model 18DP-exhibits_Orange-Mar01" xfId="1244" xr:uid="{00000000-0005-0000-0000-0000C6040000}"/>
    <cellStyle name="_Multiple_Book1_Jazztel model 18DP-exhibits_Orange-Mar01 2" xfId="1245" xr:uid="{00000000-0005-0000-0000-0000C7040000}"/>
    <cellStyle name="_Multiple_Book1_Jazztel model 18DP-exhibits_Orange-May01" xfId="1246" xr:uid="{00000000-0005-0000-0000-0000C8040000}"/>
    <cellStyle name="_Multiple_Book1_Jazztel model 18DP-exhibits_Orange-May01 2" xfId="1247" xr:uid="{00000000-0005-0000-0000-0000C9040000}"/>
    <cellStyle name="_Multiple_Book1_Jazztel model 18DP-exhibits_T_MOBIL2" xfId="1248" xr:uid="{00000000-0005-0000-0000-0000CA040000}"/>
    <cellStyle name="_Multiple_Book1_Jazztel model 18DP-exhibits_T_MOBIL2 2" xfId="1249" xr:uid="{00000000-0005-0000-0000-0000CB040000}"/>
    <cellStyle name="_Multiple_Book1_Jazztel model 18DP-exhibits_T_MOBIL2_FT-6June2001" xfId="1250" xr:uid="{00000000-0005-0000-0000-0000CC040000}"/>
    <cellStyle name="_Multiple_Book1_Jazztel model 18DP-exhibits_T_MOBIL2_FT-6June2001 2" xfId="1251" xr:uid="{00000000-0005-0000-0000-0000CD040000}"/>
    <cellStyle name="_Multiple_Book1_Jazztel model 18DP-exhibits_T_MOBIL2_FT-6June2001_1" xfId="1252" xr:uid="{00000000-0005-0000-0000-0000CE040000}"/>
    <cellStyle name="_Multiple_Book1_Jazztel model 18DP-exhibits_T_MOBIL2_FT-6June2001_1 2" xfId="1253" xr:uid="{00000000-0005-0000-0000-0000CF040000}"/>
    <cellStyle name="_Multiple_Book1_Jazztel model 18DP-exhibits_T_MOBIL2_Orange-May01" xfId="1254" xr:uid="{00000000-0005-0000-0000-0000D0040000}"/>
    <cellStyle name="_Multiple_Book1_Jazztel model 18DP-exhibits_T_MOBIL2_Orange-May01 2" xfId="1255" xr:uid="{00000000-0005-0000-0000-0000D1040000}"/>
    <cellStyle name="_Multiple_Book1_Jazztel model 18DP-exhibits_T_MOBIL2_Telefonica Moviles" xfId="1256" xr:uid="{00000000-0005-0000-0000-0000D2040000}"/>
    <cellStyle name="_Multiple_Book1_Jazztel model 18DP-exhibits_T_MOBIL2_Telefonica Moviles 2" xfId="1257" xr:uid="{00000000-0005-0000-0000-0000D3040000}"/>
    <cellStyle name="_Multiple_Book1_Jazztel model 18DP-exhibits_TelenorInitiation-11Jan01" xfId="1258" xr:uid="{00000000-0005-0000-0000-0000D4040000}"/>
    <cellStyle name="_Multiple_Book1_Jazztel model 18DP-exhibits_TelenorInitiation-11Jan01 2" xfId="1259" xr:uid="{00000000-0005-0000-0000-0000D5040000}"/>
    <cellStyle name="_Multiple_Book1_Jazztel model 18DP-exhibits_TelenorWIPFeb01" xfId="1260" xr:uid="{00000000-0005-0000-0000-0000D6040000}"/>
    <cellStyle name="_Multiple_Book1_Jazztel model 18DP-exhibits_TelenorWIPFeb01 2" xfId="1261" xr:uid="{00000000-0005-0000-0000-0000D7040000}"/>
    <cellStyle name="_Multiple_Book1_Jazztel model 18DP-exhibits_Telia-April01(new structure)" xfId="1262" xr:uid="{00000000-0005-0000-0000-0000D8040000}"/>
    <cellStyle name="_Multiple_Book1_Jazztel model 18DP-exhibits_Telia-April01(new structure) 2" xfId="1263" xr:uid="{00000000-0005-0000-0000-0000D9040000}"/>
    <cellStyle name="_Multiple_Book1_Jazztel model 18DP-exhibits_Telia-April01(new structure)_A4.10_Scoresheet_RLR_31.12.2008 md v180509" xfId="1264" xr:uid="{00000000-0005-0000-0000-0000DA040000}"/>
    <cellStyle name="_Multiple_Book1_Jazztel model 18DP-exhibits_Telia-April01(new structure)_Consolidation_v-10" xfId="1265" xr:uid="{00000000-0005-0000-0000-0000DB040000}"/>
    <cellStyle name="_Multiple_Book1_Jazztel model 18DP-exhibits_Telia-April01(new structure)_Consolidation_v-10 2" xfId="1266" xr:uid="{00000000-0005-0000-0000-0000DC040000}"/>
    <cellStyle name="_Multiple_Book1_Jazztel model 18DP-exhibits_Telia-April01(new structure)_FT-6June2001" xfId="1267" xr:uid="{00000000-0005-0000-0000-0000DD040000}"/>
    <cellStyle name="_Multiple_Book1_Jazztel model 18DP-exhibits_Telia-April01(new structure)_FT-6June2001 2" xfId="1268" xr:uid="{00000000-0005-0000-0000-0000DE040000}"/>
    <cellStyle name="_Multiple_Book1_Jazztel model 18DP-exhibits_Telia-April01(new structure)_FT-6June2001_A4.10_Scoresheet_RLR_31.12.2008 md v180509" xfId="1269" xr:uid="{00000000-0005-0000-0000-0000DF040000}"/>
    <cellStyle name="_Multiple_Book1_Jazztel model 18DP-exhibits_Telia-April01(new structure)_FT-6June2001_Consolidation_v-10" xfId="1270" xr:uid="{00000000-0005-0000-0000-0000E0040000}"/>
    <cellStyle name="_Multiple_Book1_Jazztel model 18DP-exhibits_Telia-April01(new structure)_FT-6June2001_Consolidation_v-10 2" xfId="1271" xr:uid="{00000000-0005-0000-0000-0000E1040000}"/>
    <cellStyle name="_Multiple_Book1_Jazztel model 18DP-exhibits_Telia-April01(new structure)_FT-6June2001_HRI" xfId="1272" xr:uid="{00000000-0005-0000-0000-0000E2040000}"/>
    <cellStyle name="_Multiple_Book1_Jazztel model 18DP-exhibits_Telia-April01(new structure)_FT-6June2001_HRI 2" xfId="1273" xr:uid="{00000000-0005-0000-0000-0000E3040000}"/>
    <cellStyle name="_Multiple_Book1_Jazztel model 18DP-exhibits_Telia-April01(new structure)_FT-6June2001_IFRS 3q'08 v 4" xfId="1274" xr:uid="{00000000-0005-0000-0000-0000E4040000}"/>
    <cellStyle name="_Multiple_Book1_Jazztel model 18DP-exhibits_Telia-April01(new structure)_FT-6June2001_Intercompany" xfId="1275" xr:uid="{00000000-0005-0000-0000-0000E5040000}"/>
    <cellStyle name="_Multiple_Book1_Jazztel model 18DP-exhibits_Telia-April01(new structure)_FT-6June2001_Loans RIG" xfId="1276" xr:uid="{00000000-0005-0000-0000-0000E6040000}"/>
    <cellStyle name="_Multiple_Book1_Jazztel model 18DP-exhibits_Telia-April01(new structure)_FT-6June2001_RIG" xfId="1277" xr:uid="{00000000-0005-0000-0000-0000E7040000}"/>
    <cellStyle name="_Multiple_Book1_Jazztel model 18DP-exhibits_Telia-April01(new structure)_FT-6June2001_RLL" xfId="1278" xr:uid="{00000000-0005-0000-0000-0000E8040000}"/>
    <cellStyle name="_Multiple_Book1_Jazztel model 18DP-exhibits_Telia-April01(new structure)_FT-6June2001_RNL" xfId="1279" xr:uid="{00000000-0005-0000-0000-0000E9040000}"/>
    <cellStyle name="_Multiple_Book1_Jazztel model 18DP-exhibits_Telia-April01(new structure)_FT-6June2001_RNL 2" xfId="1280" xr:uid="{00000000-0005-0000-0000-0000EA040000}"/>
    <cellStyle name="_Multiple_Book1_Jazztel model 18DP-exhibits_Telia-April01(new structure)_FT-6June2001_Книга2 (2)" xfId="1281" xr:uid="{00000000-0005-0000-0000-0000EB040000}"/>
    <cellStyle name="_Multiple_Book1_Jazztel model 18DP-exhibits_Telia-April01(new structure)_FT-6June2001_Лист1" xfId="1282" xr:uid="{00000000-0005-0000-0000-0000EC040000}"/>
    <cellStyle name="_Multiple_Book1_Jazztel model 18DP-exhibits_Telia-April01(new structure)_HRI" xfId="1283" xr:uid="{00000000-0005-0000-0000-0000ED040000}"/>
    <cellStyle name="_Multiple_Book1_Jazztel model 18DP-exhibits_Telia-April01(new structure)_HRI 2" xfId="1284" xr:uid="{00000000-0005-0000-0000-0000EE040000}"/>
    <cellStyle name="_Multiple_Book1_Jazztel model 18DP-exhibits_Telia-April01(new structure)_IFRS 3q'08 v 4" xfId="1285" xr:uid="{00000000-0005-0000-0000-0000EF040000}"/>
    <cellStyle name="_Multiple_Book1_Jazztel model 18DP-exhibits_Telia-April01(new structure)_Intercompany" xfId="1286" xr:uid="{00000000-0005-0000-0000-0000F0040000}"/>
    <cellStyle name="_Multiple_Book1_Jazztel model 18DP-exhibits_Telia-April01(new structure)_Loans RIG" xfId="1287" xr:uid="{00000000-0005-0000-0000-0000F1040000}"/>
    <cellStyle name="_Multiple_Book1_Jazztel model 18DP-exhibits_Telia-April01(new structure)_RIG" xfId="1288" xr:uid="{00000000-0005-0000-0000-0000F2040000}"/>
    <cellStyle name="_Multiple_Book1_Jazztel model 18DP-exhibits_Telia-April01(new structure)_RLL" xfId="1289" xr:uid="{00000000-0005-0000-0000-0000F3040000}"/>
    <cellStyle name="_Multiple_Book1_Jazztel model 18DP-exhibits_Telia-April01(new structure)_RNL" xfId="1290" xr:uid="{00000000-0005-0000-0000-0000F4040000}"/>
    <cellStyle name="_Multiple_Book1_Jazztel model 18DP-exhibits_Telia-April01(new structure)_RNL 2" xfId="1291" xr:uid="{00000000-0005-0000-0000-0000F5040000}"/>
    <cellStyle name="_Multiple_Book1_Jazztel model 18DP-exhibits_Telia-April01(new structure)_Telefonica Moviles" xfId="1292" xr:uid="{00000000-0005-0000-0000-0000F6040000}"/>
    <cellStyle name="_Multiple_Book1_Jazztel model 18DP-exhibits_Telia-April01(new structure)_Telefonica Moviles 2" xfId="1293" xr:uid="{00000000-0005-0000-0000-0000F7040000}"/>
    <cellStyle name="_Multiple_Book1_Jazztel model 18DP-exhibits_Telia-April01(new structure)_Книга2 (2)" xfId="1294" xr:uid="{00000000-0005-0000-0000-0000F8040000}"/>
    <cellStyle name="_Multiple_Book1_Jazztel model 18DP-exhibits_Telia-April01(new structure)_Лист1" xfId="1295" xr:uid="{00000000-0005-0000-0000-0000F9040000}"/>
    <cellStyle name="_Multiple_Book1_Jazztel1" xfId="1296" xr:uid="{00000000-0005-0000-0000-0000FA040000}"/>
    <cellStyle name="_Multiple_Book1_Jazztel1 2" xfId="1297" xr:uid="{00000000-0005-0000-0000-0000FB040000}"/>
    <cellStyle name="_Multiple_Book1_Model Master" xfId="1298" xr:uid="{00000000-0005-0000-0000-0000FC040000}"/>
    <cellStyle name="_Multiple_Book1_Model Master 2" xfId="1299" xr:uid="{00000000-0005-0000-0000-0000FD040000}"/>
    <cellStyle name="_Multiple_Book1_Orange-Mar01" xfId="1300" xr:uid="{00000000-0005-0000-0000-0000FE040000}"/>
    <cellStyle name="_Multiple_Book1_Orange-Mar01 2" xfId="1301" xr:uid="{00000000-0005-0000-0000-0000FF040000}"/>
    <cellStyle name="_Multiple_Book1_Orange-Mar01_FT-6June2001" xfId="1302" xr:uid="{00000000-0005-0000-0000-000000050000}"/>
    <cellStyle name="_Multiple_Book1_Orange-Mar01_FT-6June2001 2" xfId="1303" xr:uid="{00000000-0005-0000-0000-000001050000}"/>
    <cellStyle name="_Multiple_Book1_Orange-May01" xfId="1304" xr:uid="{00000000-0005-0000-0000-000002050000}"/>
    <cellStyle name="_Multiple_Book1_Orange-May01 2" xfId="1305" xr:uid="{00000000-0005-0000-0000-000003050000}"/>
    <cellStyle name="_Multiple_Book1_Orange-May01_FT-6June2001" xfId="1306" xr:uid="{00000000-0005-0000-0000-000004050000}"/>
    <cellStyle name="_Multiple_Book1_Orange-May01_FT-6June2001 2" xfId="1307" xr:uid="{00000000-0005-0000-0000-000005050000}"/>
    <cellStyle name="_Multiple_Book1_Phoenix Model - Dec 12 (GS Version)" xfId="1308" xr:uid="{00000000-0005-0000-0000-000006050000}"/>
    <cellStyle name="_Multiple_Book1_T_MOBIL2" xfId="1309" xr:uid="{00000000-0005-0000-0000-000007050000}"/>
    <cellStyle name="_Multiple_Book1_T_MOBIL2 2" xfId="1310" xr:uid="{00000000-0005-0000-0000-000008050000}"/>
    <cellStyle name="_Multiple_Book1_Telefonica Moviles" xfId="1311" xr:uid="{00000000-0005-0000-0000-000009050000}"/>
    <cellStyle name="_Multiple_Book1_Telefonica Moviles 2" xfId="1312" xr:uid="{00000000-0005-0000-0000-00000A050000}"/>
    <cellStyle name="_Multiple_Book1_TelenorInitiation-11Jan01" xfId="1313" xr:uid="{00000000-0005-0000-0000-00000B050000}"/>
    <cellStyle name="_Multiple_Book1_TelenorInitiation-11Jan01 2" xfId="1314" xr:uid="{00000000-0005-0000-0000-00000C050000}"/>
    <cellStyle name="_Multiple_Book1_TelenorInitiation-11Jan01_FT-6June2001" xfId="1315" xr:uid="{00000000-0005-0000-0000-00000D050000}"/>
    <cellStyle name="_Multiple_Book1_TelenorInitiation-11Jan01_FT-6June2001 2" xfId="1316" xr:uid="{00000000-0005-0000-0000-00000E050000}"/>
    <cellStyle name="_Multiple_Book1_TelenorWIPFeb01" xfId="1317" xr:uid="{00000000-0005-0000-0000-00000F050000}"/>
    <cellStyle name="_Multiple_Book1_TelenorWIPFeb01 2" xfId="1318" xr:uid="{00000000-0005-0000-0000-000010050000}"/>
    <cellStyle name="_Multiple_Book1_TelenorWIPFeb01_FT-6June2001" xfId="1319" xr:uid="{00000000-0005-0000-0000-000011050000}"/>
    <cellStyle name="_Multiple_Book1_TelenorWIPFeb01_FT-6June2001 2" xfId="1320" xr:uid="{00000000-0005-0000-0000-000012050000}"/>
    <cellStyle name="_Multiple_Book1_Telia-April01(new structure)" xfId="1321" xr:uid="{00000000-0005-0000-0000-000013050000}"/>
    <cellStyle name="_Multiple_Book1_Telia-April01(new structure) 2" xfId="1322" xr:uid="{00000000-0005-0000-0000-000014050000}"/>
    <cellStyle name="_Multiple_Book1_Vodafone model" xfId="1323" xr:uid="{00000000-0005-0000-0000-000015050000}"/>
    <cellStyle name="_Multiple_Book1_Vodafone model 2" xfId="1324" xr:uid="{00000000-0005-0000-0000-000016050000}"/>
    <cellStyle name="_Multiple_Book11" xfId="1325" xr:uid="{00000000-0005-0000-0000-000017050000}"/>
    <cellStyle name="_Multiple_Book11 2" xfId="1326" xr:uid="{00000000-0005-0000-0000-000018050000}"/>
    <cellStyle name="_Multiple_Book11_3G Models" xfId="1327" xr:uid="{00000000-0005-0000-0000-000019050000}"/>
    <cellStyle name="_Multiple_Book11_3G Models 2" xfId="1328" xr:uid="{00000000-0005-0000-0000-00001A050000}"/>
    <cellStyle name="_Multiple_Book11_Jazztel model 16DP3-Exhibits" xfId="1329" xr:uid="{00000000-0005-0000-0000-00001B050000}"/>
    <cellStyle name="_Multiple_Book11_Jazztel model 16DP3-Exhibits 2" xfId="1330" xr:uid="{00000000-0005-0000-0000-00001C050000}"/>
    <cellStyle name="_Multiple_Book11_Jazztel model 16DP3-Exhibits_3G Models" xfId="1331" xr:uid="{00000000-0005-0000-0000-00001D050000}"/>
    <cellStyle name="_Multiple_Book11_Jazztel model 16DP3-Exhibits_3G Models 2" xfId="1332" xr:uid="{00000000-0005-0000-0000-00001E050000}"/>
    <cellStyle name="_Multiple_Book11_Jazztel model 16DP3-Exhibits_FT-6June2001" xfId="1333" xr:uid="{00000000-0005-0000-0000-00001F050000}"/>
    <cellStyle name="_Multiple_Book11_Jazztel model 16DP3-Exhibits_FT-6June2001 2" xfId="1334" xr:uid="{00000000-0005-0000-0000-000020050000}"/>
    <cellStyle name="_Multiple_Book11_Jazztel model 16DP3-Exhibits_FT-6June2001_1" xfId="1335" xr:uid="{00000000-0005-0000-0000-000021050000}"/>
    <cellStyle name="_Multiple_Book11_Jazztel model 16DP3-Exhibits_FT-6June2001_1 2" xfId="1336" xr:uid="{00000000-0005-0000-0000-000022050000}"/>
    <cellStyle name="_Multiple_Book11_Jazztel model 16DP3-Exhibits_Telefonica Moviles" xfId="1337" xr:uid="{00000000-0005-0000-0000-000023050000}"/>
    <cellStyle name="_Multiple_Book11_Jazztel model 16DP3-Exhibits_Telefonica Moviles 2" xfId="1338" xr:uid="{00000000-0005-0000-0000-000024050000}"/>
    <cellStyle name="_Multiple_Book11_Jazztel model 18DP-exhibits" xfId="1339" xr:uid="{00000000-0005-0000-0000-000025050000}"/>
    <cellStyle name="_Multiple_Book11_Jazztel model 18DP-exhibits 2" xfId="1340" xr:uid="{00000000-0005-0000-0000-000026050000}"/>
    <cellStyle name="_Multiple_Book11_Jazztel model 18DP-exhibits_FT-6June2001" xfId="1341" xr:uid="{00000000-0005-0000-0000-000027050000}"/>
    <cellStyle name="_Multiple_Book11_Jazztel model 18DP-exhibits_FT-6June2001 2" xfId="1342" xr:uid="{00000000-0005-0000-0000-000028050000}"/>
    <cellStyle name="_Multiple_Book11_Jazztel model 18DP-exhibits_Orange-Mar01" xfId="1343" xr:uid="{00000000-0005-0000-0000-000029050000}"/>
    <cellStyle name="_Multiple_Book11_Jazztel model 18DP-exhibits_Orange-Mar01 2" xfId="1344" xr:uid="{00000000-0005-0000-0000-00002A050000}"/>
    <cellStyle name="_Multiple_Book11_Jazztel model 18DP-exhibits_Orange-May01" xfId="1345" xr:uid="{00000000-0005-0000-0000-00002B050000}"/>
    <cellStyle name="_Multiple_Book11_Jazztel model 18DP-exhibits_Orange-May01 2" xfId="1346" xr:uid="{00000000-0005-0000-0000-00002C050000}"/>
    <cellStyle name="_Multiple_Book11_Jazztel model 18DP-exhibits_T_MOBIL2" xfId="1347" xr:uid="{00000000-0005-0000-0000-00002D050000}"/>
    <cellStyle name="_Multiple_Book11_Jazztel model 18DP-exhibits_T_MOBIL2 2" xfId="1348" xr:uid="{00000000-0005-0000-0000-00002E050000}"/>
    <cellStyle name="_Multiple_Book11_Jazztel model 18DP-exhibits_T_MOBIL2_FT-6June2001" xfId="1349" xr:uid="{00000000-0005-0000-0000-00002F050000}"/>
    <cellStyle name="_Multiple_Book11_Jazztel model 18DP-exhibits_T_MOBIL2_FT-6June2001 2" xfId="1350" xr:uid="{00000000-0005-0000-0000-000030050000}"/>
    <cellStyle name="_Multiple_Book11_Jazztel model 18DP-exhibits_T_MOBIL2_FT-6June2001_1" xfId="1351" xr:uid="{00000000-0005-0000-0000-000031050000}"/>
    <cellStyle name="_Multiple_Book11_Jazztel model 18DP-exhibits_T_MOBIL2_FT-6June2001_1 2" xfId="1352" xr:uid="{00000000-0005-0000-0000-000032050000}"/>
    <cellStyle name="_Multiple_Book11_Jazztel model 18DP-exhibits_T_MOBIL2_Orange-May01" xfId="1353" xr:uid="{00000000-0005-0000-0000-000033050000}"/>
    <cellStyle name="_Multiple_Book11_Jazztel model 18DP-exhibits_T_MOBIL2_Orange-May01 2" xfId="1354" xr:uid="{00000000-0005-0000-0000-000034050000}"/>
    <cellStyle name="_Multiple_Book11_Jazztel model 18DP-exhibits_T_MOBIL2_Telefonica Moviles" xfId="1355" xr:uid="{00000000-0005-0000-0000-000035050000}"/>
    <cellStyle name="_Multiple_Book11_Jazztel model 18DP-exhibits_T_MOBIL2_Telefonica Moviles 2" xfId="1356" xr:uid="{00000000-0005-0000-0000-000036050000}"/>
    <cellStyle name="_Multiple_Book11_Jazztel model 18DP-exhibits_TelenorInitiation-11Jan01" xfId="1357" xr:uid="{00000000-0005-0000-0000-000037050000}"/>
    <cellStyle name="_Multiple_Book11_Jazztel model 18DP-exhibits_TelenorInitiation-11Jan01 2" xfId="1358" xr:uid="{00000000-0005-0000-0000-000038050000}"/>
    <cellStyle name="_Multiple_Book11_Jazztel model 18DP-exhibits_TelenorWIPFeb01" xfId="1359" xr:uid="{00000000-0005-0000-0000-000039050000}"/>
    <cellStyle name="_Multiple_Book11_Jazztel model 18DP-exhibits_TelenorWIPFeb01 2" xfId="1360" xr:uid="{00000000-0005-0000-0000-00003A050000}"/>
    <cellStyle name="_Multiple_Book11_Jazztel model 18DP-exhibits_Telia-April01(new structure)" xfId="1361" xr:uid="{00000000-0005-0000-0000-00003B050000}"/>
    <cellStyle name="_Multiple_Book11_Jazztel model 18DP-exhibits_Telia-April01(new structure) 2" xfId="1362" xr:uid="{00000000-0005-0000-0000-00003C050000}"/>
    <cellStyle name="_Multiple_Book11_Jazztel model 18DP-exhibits_Telia-April01(new structure)_A4.10_Scoresheet_RLR_31.12.2008 md v180509" xfId="1363" xr:uid="{00000000-0005-0000-0000-00003D050000}"/>
    <cellStyle name="_Multiple_Book11_Jazztel model 18DP-exhibits_Telia-April01(new structure)_Consolidation_v-10" xfId="1364" xr:uid="{00000000-0005-0000-0000-00003E050000}"/>
    <cellStyle name="_Multiple_Book11_Jazztel model 18DP-exhibits_Telia-April01(new structure)_Consolidation_v-10 2" xfId="1365" xr:uid="{00000000-0005-0000-0000-00003F050000}"/>
    <cellStyle name="_Multiple_Book11_Jazztel model 18DP-exhibits_Telia-April01(new structure)_FT-6June2001" xfId="1366" xr:uid="{00000000-0005-0000-0000-000040050000}"/>
    <cellStyle name="_Multiple_Book11_Jazztel model 18DP-exhibits_Telia-April01(new structure)_FT-6June2001 2" xfId="1367" xr:uid="{00000000-0005-0000-0000-000041050000}"/>
    <cellStyle name="_Multiple_Book11_Jazztel model 18DP-exhibits_Telia-April01(new structure)_FT-6June2001_A4.10_Scoresheet_RLR_31.12.2008 md v180509" xfId="1368" xr:uid="{00000000-0005-0000-0000-000042050000}"/>
    <cellStyle name="_Multiple_Book11_Jazztel model 18DP-exhibits_Telia-April01(new structure)_FT-6June2001_Consolidation_v-10" xfId="1369" xr:uid="{00000000-0005-0000-0000-000043050000}"/>
    <cellStyle name="_Multiple_Book11_Jazztel model 18DP-exhibits_Telia-April01(new structure)_FT-6June2001_Consolidation_v-10 2" xfId="1370" xr:uid="{00000000-0005-0000-0000-000044050000}"/>
    <cellStyle name="_Multiple_Book11_Jazztel model 18DP-exhibits_Telia-April01(new structure)_FT-6June2001_HRI" xfId="1371" xr:uid="{00000000-0005-0000-0000-000045050000}"/>
    <cellStyle name="_Multiple_Book11_Jazztel model 18DP-exhibits_Telia-April01(new structure)_FT-6June2001_HRI 2" xfId="1372" xr:uid="{00000000-0005-0000-0000-000046050000}"/>
    <cellStyle name="_Multiple_Book11_Jazztel model 18DP-exhibits_Telia-April01(new structure)_FT-6June2001_IFRS 3q'08 v 4" xfId="1373" xr:uid="{00000000-0005-0000-0000-000047050000}"/>
    <cellStyle name="_Multiple_Book11_Jazztel model 18DP-exhibits_Telia-April01(new structure)_FT-6June2001_Intercompany" xfId="1374" xr:uid="{00000000-0005-0000-0000-000048050000}"/>
    <cellStyle name="_Multiple_Book11_Jazztel model 18DP-exhibits_Telia-April01(new structure)_FT-6June2001_Loans RIG" xfId="1375" xr:uid="{00000000-0005-0000-0000-000049050000}"/>
    <cellStyle name="_Multiple_Book11_Jazztel model 18DP-exhibits_Telia-April01(new structure)_FT-6June2001_RIG" xfId="1376" xr:uid="{00000000-0005-0000-0000-00004A050000}"/>
    <cellStyle name="_Multiple_Book11_Jazztel model 18DP-exhibits_Telia-April01(new structure)_FT-6June2001_RLL" xfId="1377" xr:uid="{00000000-0005-0000-0000-00004B050000}"/>
    <cellStyle name="_Multiple_Book11_Jazztel model 18DP-exhibits_Telia-April01(new structure)_FT-6June2001_RNL" xfId="1378" xr:uid="{00000000-0005-0000-0000-00004C050000}"/>
    <cellStyle name="_Multiple_Book11_Jazztel model 18DP-exhibits_Telia-April01(new structure)_FT-6June2001_RNL 2" xfId="1379" xr:uid="{00000000-0005-0000-0000-00004D050000}"/>
    <cellStyle name="_Multiple_Book11_Jazztel model 18DP-exhibits_Telia-April01(new structure)_FT-6June2001_Книга2 (2)" xfId="1380" xr:uid="{00000000-0005-0000-0000-00004E050000}"/>
    <cellStyle name="_Multiple_Book11_Jazztel model 18DP-exhibits_Telia-April01(new structure)_FT-6June2001_Лист1" xfId="1381" xr:uid="{00000000-0005-0000-0000-00004F050000}"/>
    <cellStyle name="_Multiple_Book11_Jazztel model 18DP-exhibits_Telia-April01(new structure)_HRI" xfId="1382" xr:uid="{00000000-0005-0000-0000-000050050000}"/>
    <cellStyle name="_Multiple_Book11_Jazztel model 18DP-exhibits_Telia-April01(new structure)_HRI 2" xfId="1383" xr:uid="{00000000-0005-0000-0000-000051050000}"/>
    <cellStyle name="_Multiple_Book11_Jazztel model 18DP-exhibits_Telia-April01(new structure)_IFRS 3q'08 v 4" xfId="1384" xr:uid="{00000000-0005-0000-0000-000052050000}"/>
    <cellStyle name="_Multiple_Book11_Jazztel model 18DP-exhibits_Telia-April01(new structure)_Intercompany" xfId="1385" xr:uid="{00000000-0005-0000-0000-000053050000}"/>
    <cellStyle name="_Multiple_Book11_Jazztel model 18DP-exhibits_Telia-April01(new structure)_Loans RIG" xfId="1386" xr:uid="{00000000-0005-0000-0000-000054050000}"/>
    <cellStyle name="_Multiple_Book11_Jazztel model 18DP-exhibits_Telia-April01(new structure)_RIG" xfId="1387" xr:uid="{00000000-0005-0000-0000-000055050000}"/>
    <cellStyle name="_Multiple_Book11_Jazztel model 18DP-exhibits_Telia-April01(new structure)_RLL" xfId="1388" xr:uid="{00000000-0005-0000-0000-000056050000}"/>
    <cellStyle name="_Multiple_Book11_Jazztel model 18DP-exhibits_Telia-April01(new structure)_RNL" xfId="1389" xr:uid="{00000000-0005-0000-0000-000057050000}"/>
    <cellStyle name="_Multiple_Book11_Jazztel model 18DP-exhibits_Telia-April01(new structure)_RNL 2" xfId="1390" xr:uid="{00000000-0005-0000-0000-000058050000}"/>
    <cellStyle name="_Multiple_Book11_Jazztel model 18DP-exhibits_Telia-April01(new structure)_Telefonica Moviles" xfId="1391" xr:uid="{00000000-0005-0000-0000-000059050000}"/>
    <cellStyle name="_Multiple_Book11_Jazztel model 18DP-exhibits_Telia-April01(new structure)_Telefonica Moviles 2" xfId="1392" xr:uid="{00000000-0005-0000-0000-00005A050000}"/>
    <cellStyle name="_Multiple_Book11_Jazztel model 18DP-exhibits_Telia-April01(new structure)_Книга2 (2)" xfId="1393" xr:uid="{00000000-0005-0000-0000-00005B050000}"/>
    <cellStyle name="_Multiple_Book11_Jazztel model 18DP-exhibits_Telia-April01(new structure)_Лист1" xfId="1394" xr:uid="{00000000-0005-0000-0000-00005C050000}"/>
    <cellStyle name="_Multiple_Book11_Jazztel1" xfId="1395" xr:uid="{00000000-0005-0000-0000-00005D050000}"/>
    <cellStyle name="_Multiple_Book11_Jazztel1 2" xfId="1396" xr:uid="{00000000-0005-0000-0000-00005E050000}"/>
    <cellStyle name="_Multiple_Book11_Orange-Mar01" xfId="1397" xr:uid="{00000000-0005-0000-0000-00005F050000}"/>
    <cellStyle name="_Multiple_Book11_Orange-Mar01 2" xfId="1398" xr:uid="{00000000-0005-0000-0000-000060050000}"/>
    <cellStyle name="_Multiple_Book11_Orange-Mar01_FT-6June2001" xfId="1399" xr:uid="{00000000-0005-0000-0000-000061050000}"/>
    <cellStyle name="_Multiple_Book11_Orange-Mar01_FT-6June2001 2" xfId="1400" xr:uid="{00000000-0005-0000-0000-000062050000}"/>
    <cellStyle name="_Multiple_Book11_Orange-May01" xfId="1401" xr:uid="{00000000-0005-0000-0000-000063050000}"/>
    <cellStyle name="_Multiple_Book11_Orange-May01 2" xfId="1402" xr:uid="{00000000-0005-0000-0000-000064050000}"/>
    <cellStyle name="_Multiple_Book11_Orange-May01_FT-6June2001" xfId="1403" xr:uid="{00000000-0005-0000-0000-000065050000}"/>
    <cellStyle name="_Multiple_Book11_Orange-May01_FT-6June2001 2" xfId="1404" xr:uid="{00000000-0005-0000-0000-000066050000}"/>
    <cellStyle name="_Multiple_Book11_T_MOBIL2" xfId="1405" xr:uid="{00000000-0005-0000-0000-000067050000}"/>
    <cellStyle name="_Multiple_Book11_T_MOBIL2 2" xfId="1406" xr:uid="{00000000-0005-0000-0000-000068050000}"/>
    <cellStyle name="_Multiple_Book11_Telefonica Moviles" xfId="1407" xr:uid="{00000000-0005-0000-0000-000069050000}"/>
    <cellStyle name="_Multiple_Book11_Telefonica Moviles 2" xfId="1408" xr:uid="{00000000-0005-0000-0000-00006A050000}"/>
    <cellStyle name="_Multiple_Book11_TelenorInitiation-11Jan01" xfId="1409" xr:uid="{00000000-0005-0000-0000-00006B050000}"/>
    <cellStyle name="_Multiple_Book11_TelenorInitiation-11Jan01 2" xfId="1410" xr:uid="{00000000-0005-0000-0000-00006C050000}"/>
    <cellStyle name="_Multiple_Book11_TelenorInitiation-11Jan01_FT-6June2001" xfId="1411" xr:uid="{00000000-0005-0000-0000-00006D050000}"/>
    <cellStyle name="_Multiple_Book11_TelenorInitiation-11Jan01_FT-6June2001 2" xfId="1412" xr:uid="{00000000-0005-0000-0000-00006E050000}"/>
    <cellStyle name="_Multiple_Book11_TelenorWIPFeb01" xfId="1413" xr:uid="{00000000-0005-0000-0000-00006F050000}"/>
    <cellStyle name="_Multiple_Book11_TelenorWIPFeb01 2" xfId="1414" xr:uid="{00000000-0005-0000-0000-000070050000}"/>
    <cellStyle name="_Multiple_Book11_TelenorWIPFeb01_FT-6June2001" xfId="1415" xr:uid="{00000000-0005-0000-0000-000071050000}"/>
    <cellStyle name="_Multiple_Book11_TelenorWIPFeb01_FT-6June2001 2" xfId="1416" xr:uid="{00000000-0005-0000-0000-000072050000}"/>
    <cellStyle name="_Multiple_Book11_Telia-April01(new structure)" xfId="1417" xr:uid="{00000000-0005-0000-0000-000073050000}"/>
    <cellStyle name="_Multiple_Book11_Telia-April01(new structure) 2" xfId="1418" xr:uid="{00000000-0005-0000-0000-000074050000}"/>
    <cellStyle name="_Multiple_Book12" xfId="1419" xr:uid="{00000000-0005-0000-0000-000075050000}"/>
    <cellStyle name="_Multiple_Book12 2" xfId="1420" xr:uid="{00000000-0005-0000-0000-000076050000}"/>
    <cellStyle name="_Multiple_Book12_3G Models" xfId="1421" xr:uid="{00000000-0005-0000-0000-000077050000}"/>
    <cellStyle name="_Multiple_Book12_3G Models 2" xfId="1422" xr:uid="{00000000-0005-0000-0000-000078050000}"/>
    <cellStyle name="_Multiple_Book12_Jazztel model 16DP3-Exhibits" xfId="1423" xr:uid="{00000000-0005-0000-0000-000079050000}"/>
    <cellStyle name="_Multiple_Book12_Jazztel model 16DP3-Exhibits 2" xfId="1424" xr:uid="{00000000-0005-0000-0000-00007A050000}"/>
    <cellStyle name="_Multiple_Book12_Jazztel model 16DP3-Exhibits_3G Models" xfId="1425" xr:uid="{00000000-0005-0000-0000-00007B050000}"/>
    <cellStyle name="_Multiple_Book12_Jazztel model 16DP3-Exhibits_3G Models 2" xfId="1426" xr:uid="{00000000-0005-0000-0000-00007C050000}"/>
    <cellStyle name="_Multiple_Book12_Jazztel model 16DP3-Exhibits_FT-6June2001" xfId="1427" xr:uid="{00000000-0005-0000-0000-00007D050000}"/>
    <cellStyle name="_Multiple_Book12_Jazztel model 16DP3-Exhibits_FT-6June2001 2" xfId="1428" xr:uid="{00000000-0005-0000-0000-00007E050000}"/>
    <cellStyle name="_Multiple_Book12_Jazztel model 16DP3-Exhibits_FT-6June2001_1" xfId="1429" xr:uid="{00000000-0005-0000-0000-00007F050000}"/>
    <cellStyle name="_Multiple_Book12_Jazztel model 16DP3-Exhibits_FT-6June2001_1 2" xfId="1430" xr:uid="{00000000-0005-0000-0000-000080050000}"/>
    <cellStyle name="_Multiple_Book12_Jazztel model 16DP3-Exhibits_Telefonica Moviles" xfId="1431" xr:uid="{00000000-0005-0000-0000-000081050000}"/>
    <cellStyle name="_Multiple_Book12_Jazztel model 16DP3-Exhibits_Telefonica Moviles 2" xfId="1432" xr:uid="{00000000-0005-0000-0000-000082050000}"/>
    <cellStyle name="_Multiple_Book12_Jazztel model 18DP-exhibits" xfId="1433" xr:uid="{00000000-0005-0000-0000-000083050000}"/>
    <cellStyle name="_Multiple_Book12_Jazztel model 18DP-exhibits 2" xfId="1434" xr:uid="{00000000-0005-0000-0000-000084050000}"/>
    <cellStyle name="_Multiple_Book12_Jazztel model 18DP-exhibits_FT-6June2001" xfId="1435" xr:uid="{00000000-0005-0000-0000-000085050000}"/>
    <cellStyle name="_Multiple_Book12_Jazztel model 18DP-exhibits_FT-6June2001 2" xfId="1436" xr:uid="{00000000-0005-0000-0000-000086050000}"/>
    <cellStyle name="_Multiple_Book12_Jazztel model 18DP-exhibits_Orange-Mar01" xfId="1437" xr:uid="{00000000-0005-0000-0000-000087050000}"/>
    <cellStyle name="_Multiple_Book12_Jazztel model 18DP-exhibits_Orange-Mar01 2" xfId="1438" xr:uid="{00000000-0005-0000-0000-000088050000}"/>
    <cellStyle name="_Multiple_Book12_Jazztel model 18DP-exhibits_Orange-May01" xfId="1439" xr:uid="{00000000-0005-0000-0000-000089050000}"/>
    <cellStyle name="_Multiple_Book12_Jazztel model 18DP-exhibits_Orange-May01 2" xfId="1440" xr:uid="{00000000-0005-0000-0000-00008A050000}"/>
    <cellStyle name="_Multiple_Book12_Jazztel model 18DP-exhibits_T_MOBIL2" xfId="1441" xr:uid="{00000000-0005-0000-0000-00008B050000}"/>
    <cellStyle name="_Multiple_Book12_Jazztel model 18DP-exhibits_T_MOBIL2 2" xfId="1442" xr:uid="{00000000-0005-0000-0000-00008C050000}"/>
    <cellStyle name="_Multiple_Book12_Jazztel model 18DP-exhibits_T_MOBIL2_FT-6June2001" xfId="1443" xr:uid="{00000000-0005-0000-0000-00008D050000}"/>
    <cellStyle name="_Multiple_Book12_Jazztel model 18DP-exhibits_T_MOBIL2_FT-6June2001 2" xfId="1444" xr:uid="{00000000-0005-0000-0000-00008E050000}"/>
    <cellStyle name="_Multiple_Book12_Jazztel model 18DP-exhibits_T_MOBIL2_FT-6June2001_1" xfId="1445" xr:uid="{00000000-0005-0000-0000-00008F050000}"/>
    <cellStyle name="_Multiple_Book12_Jazztel model 18DP-exhibits_T_MOBIL2_FT-6June2001_1 2" xfId="1446" xr:uid="{00000000-0005-0000-0000-000090050000}"/>
    <cellStyle name="_Multiple_Book12_Jazztel model 18DP-exhibits_T_MOBIL2_Orange-May01" xfId="1447" xr:uid="{00000000-0005-0000-0000-000091050000}"/>
    <cellStyle name="_Multiple_Book12_Jazztel model 18DP-exhibits_T_MOBIL2_Orange-May01 2" xfId="1448" xr:uid="{00000000-0005-0000-0000-000092050000}"/>
    <cellStyle name="_Multiple_Book12_Jazztel model 18DP-exhibits_T_MOBIL2_Telefonica Moviles" xfId="1449" xr:uid="{00000000-0005-0000-0000-000093050000}"/>
    <cellStyle name="_Multiple_Book12_Jazztel model 18DP-exhibits_T_MOBIL2_Telefonica Moviles 2" xfId="1450" xr:uid="{00000000-0005-0000-0000-000094050000}"/>
    <cellStyle name="_Multiple_Book12_Jazztel model 18DP-exhibits_TelenorInitiation-11Jan01" xfId="1451" xr:uid="{00000000-0005-0000-0000-000095050000}"/>
    <cellStyle name="_Multiple_Book12_Jazztel model 18DP-exhibits_TelenorInitiation-11Jan01 2" xfId="1452" xr:uid="{00000000-0005-0000-0000-000096050000}"/>
    <cellStyle name="_Multiple_Book12_Jazztel model 18DP-exhibits_TelenorWIPFeb01" xfId="1453" xr:uid="{00000000-0005-0000-0000-000097050000}"/>
    <cellStyle name="_Multiple_Book12_Jazztel model 18DP-exhibits_TelenorWIPFeb01 2" xfId="1454" xr:uid="{00000000-0005-0000-0000-000098050000}"/>
    <cellStyle name="_Multiple_Book12_Jazztel model 18DP-exhibits_Telia-April01(new structure)" xfId="1455" xr:uid="{00000000-0005-0000-0000-000099050000}"/>
    <cellStyle name="_Multiple_Book12_Jazztel model 18DP-exhibits_Telia-April01(new structure) 2" xfId="1456" xr:uid="{00000000-0005-0000-0000-00009A050000}"/>
    <cellStyle name="_Multiple_Book12_Jazztel model 18DP-exhibits_Telia-April01(new structure)_A4.10_Scoresheet_RLR_31.12.2008 md v180509" xfId="1457" xr:uid="{00000000-0005-0000-0000-00009B050000}"/>
    <cellStyle name="_Multiple_Book12_Jazztel model 18DP-exhibits_Telia-April01(new structure)_Consolidation_v-10" xfId="1458" xr:uid="{00000000-0005-0000-0000-00009C050000}"/>
    <cellStyle name="_Multiple_Book12_Jazztel model 18DP-exhibits_Telia-April01(new structure)_Consolidation_v-10 2" xfId="1459" xr:uid="{00000000-0005-0000-0000-00009D050000}"/>
    <cellStyle name="_Multiple_Book12_Jazztel model 18DP-exhibits_Telia-April01(new structure)_FT-6June2001" xfId="1460" xr:uid="{00000000-0005-0000-0000-00009E050000}"/>
    <cellStyle name="_Multiple_Book12_Jazztel model 18DP-exhibits_Telia-April01(new structure)_FT-6June2001 2" xfId="1461" xr:uid="{00000000-0005-0000-0000-00009F050000}"/>
    <cellStyle name="_Multiple_Book12_Jazztel model 18DP-exhibits_Telia-April01(new structure)_FT-6June2001_A4.10_Scoresheet_RLR_31.12.2008 md v180509" xfId="1462" xr:uid="{00000000-0005-0000-0000-0000A0050000}"/>
    <cellStyle name="_Multiple_Book12_Jazztel model 18DP-exhibits_Telia-April01(new structure)_FT-6June2001_Consolidation_v-10" xfId="1463" xr:uid="{00000000-0005-0000-0000-0000A1050000}"/>
    <cellStyle name="_Multiple_Book12_Jazztel model 18DP-exhibits_Telia-April01(new structure)_FT-6June2001_Consolidation_v-10 2" xfId="1464" xr:uid="{00000000-0005-0000-0000-0000A2050000}"/>
    <cellStyle name="_Multiple_Book12_Jazztel model 18DP-exhibits_Telia-April01(new structure)_FT-6June2001_HRI" xfId="1465" xr:uid="{00000000-0005-0000-0000-0000A3050000}"/>
    <cellStyle name="_Multiple_Book12_Jazztel model 18DP-exhibits_Telia-April01(new structure)_FT-6June2001_HRI 2" xfId="1466" xr:uid="{00000000-0005-0000-0000-0000A4050000}"/>
    <cellStyle name="_Multiple_Book12_Jazztel model 18DP-exhibits_Telia-April01(new structure)_FT-6June2001_IFRS 3q'08 v 4" xfId="1467" xr:uid="{00000000-0005-0000-0000-0000A5050000}"/>
    <cellStyle name="_Multiple_Book12_Jazztel model 18DP-exhibits_Telia-April01(new structure)_FT-6June2001_Intercompany" xfId="1468" xr:uid="{00000000-0005-0000-0000-0000A6050000}"/>
    <cellStyle name="_Multiple_Book12_Jazztel model 18DP-exhibits_Telia-April01(new structure)_FT-6June2001_Loans RIG" xfId="1469" xr:uid="{00000000-0005-0000-0000-0000A7050000}"/>
    <cellStyle name="_Multiple_Book12_Jazztel model 18DP-exhibits_Telia-April01(new structure)_FT-6June2001_RIG" xfId="1470" xr:uid="{00000000-0005-0000-0000-0000A8050000}"/>
    <cellStyle name="_Multiple_Book12_Jazztel model 18DP-exhibits_Telia-April01(new structure)_FT-6June2001_RLL" xfId="1471" xr:uid="{00000000-0005-0000-0000-0000A9050000}"/>
    <cellStyle name="_Multiple_Book12_Jazztel model 18DP-exhibits_Telia-April01(new structure)_FT-6June2001_RNL" xfId="1472" xr:uid="{00000000-0005-0000-0000-0000AA050000}"/>
    <cellStyle name="_Multiple_Book12_Jazztel model 18DP-exhibits_Telia-April01(new structure)_FT-6June2001_RNL 2" xfId="1473" xr:uid="{00000000-0005-0000-0000-0000AB050000}"/>
    <cellStyle name="_Multiple_Book12_Jazztel model 18DP-exhibits_Telia-April01(new structure)_FT-6June2001_Книга2 (2)" xfId="1474" xr:uid="{00000000-0005-0000-0000-0000AC050000}"/>
    <cellStyle name="_Multiple_Book12_Jazztel model 18DP-exhibits_Telia-April01(new structure)_FT-6June2001_Лист1" xfId="1475" xr:uid="{00000000-0005-0000-0000-0000AD050000}"/>
    <cellStyle name="_Multiple_Book12_Jazztel model 18DP-exhibits_Telia-April01(new structure)_HRI" xfId="1476" xr:uid="{00000000-0005-0000-0000-0000AE050000}"/>
    <cellStyle name="_Multiple_Book12_Jazztel model 18DP-exhibits_Telia-April01(new structure)_HRI 2" xfId="1477" xr:uid="{00000000-0005-0000-0000-0000AF050000}"/>
    <cellStyle name="_Multiple_Book12_Jazztel model 18DP-exhibits_Telia-April01(new structure)_IFRS 3q'08 v 4" xfId="1478" xr:uid="{00000000-0005-0000-0000-0000B0050000}"/>
    <cellStyle name="_Multiple_Book12_Jazztel model 18DP-exhibits_Telia-April01(new structure)_Intercompany" xfId="1479" xr:uid="{00000000-0005-0000-0000-0000B1050000}"/>
    <cellStyle name="_Multiple_Book12_Jazztel model 18DP-exhibits_Telia-April01(new structure)_Loans RIG" xfId="1480" xr:uid="{00000000-0005-0000-0000-0000B2050000}"/>
    <cellStyle name="_Multiple_Book12_Jazztel model 18DP-exhibits_Telia-April01(new structure)_RIG" xfId="1481" xr:uid="{00000000-0005-0000-0000-0000B3050000}"/>
    <cellStyle name="_Multiple_Book12_Jazztel model 18DP-exhibits_Telia-April01(new structure)_RLL" xfId="1482" xr:uid="{00000000-0005-0000-0000-0000B4050000}"/>
    <cellStyle name="_Multiple_Book12_Jazztel model 18DP-exhibits_Telia-April01(new structure)_RNL" xfId="1483" xr:uid="{00000000-0005-0000-0000-0000B5050000}"/>
    <cellStyle name="_Multiple_Book12_Jazztel model 18DP-exhibits_Telia-April01(new structure)_RNL 2" xfId="1484" xr:uid="{00000000-0005-0000-0000-0000B6050000}"/>
    <cellStyle name="_Multiple_Book12_Jazztel model 18DP-exhibits_Telia-April01(new structure)_Telefonica Moviles" xfId="1485" xr:uid="{00000000-0005-0000-0000-0000B7050000}"/>
    <cellStyle name="_Multiple_Book12_Jazztel model 18DP-exhibits_Telia-April01(new structure)_Telefonica Moviles 2" xfId="1486" xr:uid="{00000000-0005-0000-0000-0000B8050000}"/>
    <cellStyle name="_Multiple_Book12_Jazztel model 18DP-exhibits_Telia-April01(new structure)_Книга2 (2)" xfId="1487" xr:uid="{00000000-0005-0000-0000-0000B9050000}"/>
    <cellStyle name="_Multiple_Book12_Jazztel model 18DP-exhibits_Telia-April01(new structure)_Лист1" xfId="1488" xr:uid="{00000000-0005-0000-0000-0000BA050000}"/>
    <cellStyle name="_Multiple_Book12_Jazztel1" xfId="1489" xr:uid="{00000000-0005-0000-0000-0000BB050000}"/>
    <cellStyle name="_Multiple_Book12_Jazztel1 2" xfId="1490" xr:uid="{00000000-0005-0000-0000-0000BC050000}"/>
    <cellStyle name="_Multiple_Book12_Orange-Mar01" xfId="1491" xr:uid="{00000000-0005-0000-0000-0000BD050000}"/>
    <cellStyle name="_Multiple_Book12_Orange-Mar01 2" xfId="1492" xr:uid="{00000000-0005-0000-0000-0000BE050000}"/>
    <cellStyle name="_Multiple_Book12_Orange-Mar01_FT-6June2001" xfId="1493" xr:uid="{00000000-0005-0000-0000-0000BF050000}"/>
    <cellStyle name="_Multiple_Book12_Orange-Mar01_FT-6June2001 2" xfId="1494" xr:uid="{00000000-0005-0000-0000-0000C0050000}"/>
    <cellStyle name="_Multiple_Book12_Orange-May01" xfId="1495" xr:uid="{00000000-0005-0000-0000-0000C1050000}"/>
    <cellStyle name="_Multiple_Book12_Orange-May01 2" xfId="1496" xr:uid="{00000000-0005-0000-0000-0000C2050000}"/>
    <cellStyle name="_Multiple_Book12_Orange-May01_FT-6June2001" xfId="1497" xr:uid="{00000000-0005-0000-0000-0000C3050000}"/>
    <cellStyle name="_Multiple_Book12_Orange-May01_FT-6June2001 2" xfId="1498" xr:uid="{00000000-0005-0000-0000-0000C4050000}"/>
    <cellStyle name="_Multiple_Book12_T_MOBIL2" xfId="1499" xr:uid="{00000000-0005-0000-0000-0000C5050000}"/>
    <cellStyle name="_Multiple_Book12_T_MOBIL2 2" xfId="1500" xr:uid="{00000000-0005-0000-0000-0000C6050000}"/>
    <cellStyle name="_Multiple_Book12_Telefonica Moviles" xfId="1501" xr:uid="{00000000-0005-0000-0000-0000C7050000}"/>
    <cellStyle name="_Multiple_Book12_Telefonica Moviles 2" xfId="1502" xr:uid="{00000000-0005-0000-0000-0000C8050000}"/>
    <cellStyle name="_Multiple_Book12_TelenorInitiation-11Jan01" xfId="1503" xr:uid="{00000000-0005-0000-0000-0000C9050000}"/>
    <cellStyle name="_Multiple_Book12_TelenorInitiation-11Jan01 2" xfId="1504" xr:uid="{00000000-0005-0000-0000-0000CA050000}"/>
    <cellStyle name="_Multiple_Book12_TelenorInitiation-11Jan01_FT-6June2001" xfId="1505" xr:uid="{00000000-0005-0000-0000-0000CB050000}"/>
    <cellStyle name="_Multiple_Book12_TelenorInitiation-11Jan01_FT-6June2001 2" xfId="1506" xr:uid="{00000000-0005-0000-0000-0000CC050000}"/>
    <cellStyle name="_Multiple_Book12_TelenorWIPFeb01" xfId="1507" xr:uid="{00000000-0005-0000-0000-0000CD050000}"/>
    <cellStyle name="_Multiple_Book12_TelenorWIPFeb01 2" xfId="1508" xr:uid="{00000000-0005-0000-0000-0000CE050000}"/>
    <cellStyle name="_Multiple_Book12_TelenorWIPFeb01_FT-6June2001" xfId="1509" xr:uid="{00000000-0005-0000-0000-0000CF050000}"/>
    <cellStyle name="_Multiple_Book12_TelenorWIPFeb01_FT-6June2001 2" xfId="1510" xr:uid="{00000000-0005-0000-0000-0000D0050000}"/>
    <cellStyle name="_Multiple_Book12_Telia-April01(new structure)" xfId="1511" xr:uid="{00000000-0005-0000-0000-0000D1050000}"/>
    <cellStyle name="_Multiple_Book12_Telia-April01(new structure) 2" xfId="1512" xr:uid="{00000000-0005-0000-0000-0000D2050000}"/>
    <cellStyle name="_Multiple_Book3" xfId="1513" xr:uid="{00000000-0005-0000-0000-0000D3050000}"/>
    <cellStyle name="_Multiple_Book3 2" xfId="1514" xr:uid="{00000000-0005-0000-0000-0000D4050000}"/>
    <cellStyle name="_Multiple_CC Tracking Model 10-feb (nov results)" xfId="1515" xr:uid="{00000000-0005-0000-0000-0000D5050000}"/>
    <cellStyle name="_Multiple_CC Tracking Model 10-feb (nov results) 2" xfId="1516" xr:uid="{00000000-0005-0000-0000-0000D6050000}"/>
    <cellStyle name="_Multiple_CC Tracking Model 13-feb (dec results)" xfId="1517" xr:uid="{00000000-0005-0000-0000-0000D7050000}"/>
    <cellStyle name="_Multiple_CC Tracking Model 13-feb (dec results) 2" xfId="1518" xr:uid="{00000000-0005-0000-0000-0000D8050000}"/>
    <cellStyle name="_Multiple_Clean_LBO_Model_Mar_021" xfId="1519" xr:uid="{00000000-0005-0000-0000-0000D9050000}"/>
    <cellStyle name="_Multiple_Copy of Uralkali Summary Business Plan 14 Apr 04 (sent)1250404 input for Union DCF" xfId="1520" xr:uid="{00000000-0005-0000-0000-0000DA050000}"/>
    <cellStyle name="_Multiple_CSC IT Services update presentation version" xfId="1521" xr:uid="{00000000-0005-0000-0000-0000DB050000}"/>
    <cellStyle name="_Multiple_CSC IT Services update presentation version 2" xfId="1522" xr:uid="{00000000-0005-0000-0000-0000DC050000}"/>
    <cellStyle name="_Multiple_Dakota Operating Model v1" xfId="1523" xr:uid="{00000000-0005-0000-0000-0000DD050000}"/>
    <cellStyle name="_Multiple_Dakota Operating Model v1 2" xfId="1524" xr:uid="{00000000-0005-0000-0000-0000DE050000}"/>
    <cellStyle name="_Multiple_dcf" xfId="1525" xr:uid="{00000000-0005-0000-0000-0000DF050000}"/>
    <cellStyle name="_Multiple_dcf 2" xfId="1526" xr:uid="{00000000-0005-0000-0000-0000E0050000}"/>
    <cellStyle name="_Multiple_DCF Summary pages" xfId="1527" xr:uid="{00000000-0005-0000-0000-0000E1050000}"/>
    <cellStyle name="_Multiple_DCF Summary pages 2" xfId="1528" xr:uid="{00000000-0005-0000-0000-0000E2050000}"/>
    <cellStyle name="_Multiple_DCF Summary pages_3G Models" xfId="1529" xr:uid="{00000000-0005-0000-0000-0000E3050000}"/>
    <cellStyle name="_Multiple_DCF Summary pages_3G Models 2" xfId="1530" xr:uid="{00000000-0005-0000-0000-0000E4050000}"/>
    <cellStyle name="_Multiple_DCF Summary pages_Jazztel model 16DP3-Exhibits" xfId="1531" xr:uid="{00000000-0005-0000-0000-0000E5050000}"/>
    <cellStyle name="_Multiple_DCF Summary pages_Jazztel model 16DP3-Exhibits 2" xfId="1532" xr:uid="{00000000-0005-0000-0000-0000E6050000}"/>
    <cellStyle name="_Multiple_DCF Summary pages_Jazztel model 16DP3-Exhibits_3G Models" xfId="1533" xr:uid="{00000000-0005-0000-0000-0000E7050000}"/>
    <cellStyle name="_Multiple_DCF Summary pages_Jazztel model 16DP3-Exhibits_3G Models 2" xfId="1534" xr:uid="{00000000-0005-0000-0000-0000E8050000}"/>
    <cellStyle name="_Multiple_DCF Summary pages_Jazztel model 16DP3-Exhibits_FT-6June2001" xfId="1535" xr:uid="{00000000-0005-0000-0000-0000E9050000}"/>
    <cellStyle name="_Multiple_DCF Summary pages_Jazztel model 16DP3-Exhibits_FT-6June2001 2" xfId="1536" xr:uid="{00000000-0005-0000-0000-0000EA050000}"/>
    <cellStyle name="_Multiple_DCF Summary pages_Jazztel model 16DP3-Exhibits_FT-6June2001_1" xfId="1537" xr:uid="{00000000-0005-0000-0000-0000EB050000}"/>
    <cellStyle name="_Multiple_DCF Summary pages_Jazztel model 16DP3-Exhibits_FT-6June2001_1 2" xfId="1538" xr:uid="{00000000-0005-0000-0000-0000EC050000}"/>
    <cellStyle name="_Multiple_DCF Summary pages_Jazztel model 16DP3-Exhibits_Telefonica Moviles" xfId="1539" xr:uid="{00000000-0005-0000-0000-0000ED050000}"/>
    <cellStyle name="_Multiple_DCF Summary pages_Jazztel model 16DP3-Exhibits_Telefonica Moviles 2" xfId="1540" xr:uid="{00000000-0005-0000-0000-0000EE050000}"/>
    <cellStyle name="_Multiple_DCF Summary pages_Jazztel model 18DP-exhibits" xfId="1541" xr:uid="{00000000-0005-0000-0000-0000EF050000}"/>
    <cellStyle name="_Multiple_DCF Summary pages_Jazztel model 18DP-exhibits 2" xfId="1542" xr:uid="{00000000-0005-0000-0000-0000F0050000}"/>
    <cellStyle name="_Multiple_DCF Summary pages_Jazztel model 18DP-exhibits_FT-6June2001" xfId="1543" xr:uid="{00000000-0005-0000-0000-0000F1050000}"/>
    <cellStyle name="_Multiple_DCF Summary pages_Jazztel model 18DP-exhibits_FT-6June2001 2" xfId="1544" xr:uid="{00000000-0005-0000-0000-0000F2050000}"/>
    <cellStyle name="_Multiple_DCF Summary pages_Jazztel model 18DP-exhibits_Orange-Mar01" xfId="1545" xr:uid="{00000000-0005-0000-0000-0000F3050000}"/>
    <cellStyle name="_Multiple_DCF Summary pages_Jazztel model 18DP-exhibits_Orange-Mar01 2" xfId="1546" xr:uid="{00000000-0005-0000-0000-0000F4050000}"/>
    <cellStyle name="_Multiple_DCF Summary pages_Jazztel model 18DP-exhibits_Orange-May01" xfId="1547" xr:uid="{00000000-0005-0000-0000-0000F5050000}"/>
    <cellStyle name="_Multiple_DCF Summary pages_Jazztel model 18DP-exhibits_Orange-May01 2" xfId="1548" xr:uid="{00000000-0005-0000-0000-0000F6050000}"/>
    <cellStyle name="_Multiple_DCF Summary pages_Jazztel model 18DP-exhibits_T_MOBIL2" xfId="1549" xr:uid="{00000000-0005-0000-0000-0000F7050000}"/>
    <cellStyle name="_Multiple_DCF Summary pages_Jazztel model 18DP-exhibits_T_MOBIL2 2" xfId="1550" xr:uid="{00000000-0005-0000-0000-0000F8050000}"/>
    <cellStyle name="_Multiple_DCF Summary pages_Jazztel model 18DP-exhibits_T_MOBIL2_FT-6June2001" xfId="1551" xr:uid="{00000000-0005-0000-0000-0000F9050000}"/>
    <cellStyle name="_Multiple_DCF Summary pages_Jazztel model 18DP-exhibits_T_MOBIL2_FT-6June2001 2" xfId="1552" xr:uid="{00000000-0005-0000-0000-0000FA050000}"/>
    <cellStyle name="_Multiple_DCF Summary pages_Jazztel model 18DP-exhibits_T_MOBIL2_FT-6June2001_1" xfId="1553" xr:uid="{00000000-0005-0000-0000-0000FB050000}"/>
    <cellStyle name="_Multiple_DCF Summary pages_Jazztel model 18DP-exhibits_T_MOBIL2_FT-6June2001_1 2" xfId="1554" xr:uid="{00000000-0005-0000-0000-0000FC050000}"/>
    <cellStyle name="_Multiple_DCF Summary pages_Jazztel model 18DP-exhibits_T_MOBIL2_Orange-May01" xfId="1555" xr:uid="{00000000-0005-0000-0000-0000FD050000}"/>
    <cellStyle name="_Multiple_DCF Summary pages_Jazztel model 18DP-exhibits_T_MOBIL2_Orange-May01 2" xfId="1556" xr:uid="{00000000-0005-0000-0000-0000FE050000}"/>
    <cellStyle name="_Multiple_DCF Summary pages_Jazztel model 18DP-exhibits_T_MOBIL2_Telefonica Moviles" xfId="1557" xr:uid="{00000000-0005-0000-0000-0000FF050000}"/>
    <cellStyle name="_Multiple_DCF Summary pages_Jazztel model 18DP-exhibits_T_MOBIL2_Telefonica Moviles 2" xfId="1558" xr:uid="{00000000-0005-0000-0000-000000060000}"/>
    <cellStyle name="_Multiple_DCF Summary pages_Jazztel model 18DP-exhibits_TelenorInitiation-11Jan01" xfId="1559" xr:uid="{00000000-0005-0000-0000-000001060000}"/>
    <cellStyle name="_Multiple_DCF Summary pages_Jazztel model 18DP-exhibits_TelenorInitiation-11Jan01 2" xfId="1560" xr:uid="{00000000-0005-0000-0000-000002060000}"/>
    <cellStyle name="_Multiple_DCF Summary pages_Jazztel model 18DP-exhibits_TelenorWIPFeb01" xfId="1561" xr:uid="{00000000-0005-0000-0000-000003060000}"/>
    <cellStyle name="_Multiple_DCF Summary pages_Jazztel model 18DP-exhibits_TelenorWIPFeb01 2" xfId="1562" xr:uid="{00000000-0005-0000-0000-000004060000}"/>
    <cellStyle name="_Multiple_DCF Summary pages_Jazztel model 18DP-exhibits_Telia-April01(new structure)" xfId="1563" xr:uid="{00000000-0005-0000-0000-000005060000}"/>
    <cellStyle name="_Multiple_DCF Summary pages_Jazztel model 18DP-exhibits_Telia-April01(new structure) 2" xfId="1564" xr:uid="{00000000-0005-0000-0000-000006060000}"/>
    <cellStyle name="_Multiple_DCF Summary pages_Jazztel model 18DP-exhibits_Telia-April01(new structure)_A4.10_Scoresheet_RLR_31.12.2008 md v180509" xfId="1565" xr:uid="{00000000-0005-0000-0000-000007060000}"/>
    <cellStyle name="_Multiple_DCF Summary pages_Jazztel model 18DP-exhibits_Telia-April01(new structure)_Consolidation_v-10" xfId="1566" xr:uid="{00000000-0005-0000-0000-000008060000}"/>
    <cellStyle name="_Multiple_DCF Summary pages_Jazztel model 18DP-exhibits_Telia-April01(new structure)_Consolidation_v-10 2" xfId="1567" xr:uid="{00000000-0005-0000-0000-000009060000}"/>
    <cellStyle name="_Multiple_DCF Summary pages_Jazztel model 18DP-exhibits_Telia-April01(new structure)_FT-6June2001" xfId="1568" xr:uid="{00000000-0005-0000-0000-00000A060000}"/>
    <cellStyle name="_Multiple_DCF Summary pages_Jazztel model 18DP-exhibits_Telia-April01(new structure)_FT-6June2001 2" xfId="1569" xr:uid="{00000000-0005-0000-0000-00000B060000}"/>
    <cellStyle name="_Multiple_DCF Summary pages_Jazztel model 18DP-exhibits_Telia-April01(new structure)_FT-6June2001_A4.10_Scoresheet_RLR_31.12.2008 md v180509" xfId="1570" xr:uid="{00000000-0005-0000-0000-00000C060000}"/>
    <cellStyle name="_Multiple_DCF Summary pages_Jazztel model 18DP-exhibits_Telia-April01(new structure)_FT-6June2001_Consolidation_v-10" xfId="1571" xr:uid="{00000000-0005-0000-0000-00000D060000}"/>
    <cellStyle name="_Multiple_DCF Summary pages_Jazztel model 18DP-exhibits_Telia-April01(new structure)_FT-6June2001_Consolidation_v-10 2" xfId="1572" xr:uid="{00000000-0005-0000-0000-00000E060000}"/>
    <cellStyle name="_Multiple_DCF Summary pages_Jazztel model 18DP-exhibits_Telia-April01(new structure)_FT-6June2001_HRI" xfId="1573" xr:uid="{00000000-0005-0000-0000-00000F060000}"/>
    <cellStyle name="_Multiple_DCF Summary pages_Jazztel model 18DP-exhibits_Telia-April01(new structure)_FT-6June2001_HRI 2" xfId="1574" xr:uid="{00000000-0005-0000-0000-000010060000}"/>
    <cellStyle name="_Multiple_DCF Summary pages_Jazztel model 18DP-exhibits_Telia-April01(new structure)_FT-6June2001_IFRS 3q'08 v 4" xfId="1575" xr:uid="{00000000-0005-0000-0000-000011060000}"/>
    <cellStyle name="_Multiple_DCF Summary pages_Jazztel model 18DP-exhibits_Telia-April01(new structure)_FT-6June2001_Intercompany" xfId="1576" xr:uid="{00000000-0005-0000-0000-000012060000}"/>
    <cellStyle name="_Multiple_DCF Summary pages_Jazztel model 18DP-exhibits_Telia-April01(new structure)_FT-6June2001_Loans RIG" xfId="1577" xr:uid="{00000000-0005-0000-0000-000013060000}"/>
    <cellStyle name="_Multiple_DCF Summary pages_Jazztel model 18DP-exhibits_Telia-April01(new structure)_FT-6June2001_RIG" xfId="1578" xr:uid="{00000000-0005-0000-0000-000014060000}"/>
    <cellStyle name="_Multiple_DCF Summary pages_Jazztel model 18DP-exhibits_Telia-April01(new structure)_FT-6June2001_RLL" xfId="1579" xr:uid="{00000000-0005-0000-0000-000015060000}"/>
    <cellStyle name="_Multiple_DCF Summary pages_Jazztel model 18DP-exhibits_Telia-April01(new structure)_FT-6June2001_RNL" xfId="1580" xr:uid="{00000000-0005-0000-0000-000016060000}"/>
    <cellStyle name="_Multiple_DCF Summary pages_Jazztel model 18DP-exhibits_Telia-April01(new structure)_FT-6June2001_RNL 2" xfId="1581" xr:uid="{00000000-0005-0000-0000-000017060000}"/>
    <cellStyle name="_Multiple_DCF Summary pages_Jazztel model 18DP-exhibits_Telia-April01(new structure)_FT-6June2001_Книга2 (2)" xfId="1582" xr:uid="{00000000-0005-0000-0000-000018060000}"/>
    <cellStyle name="_Multiple_DCF Summary pages_Jazztel model 18DP-exhibits_Telia-April01(new structure)_FT-6June2001_Лист1" xfId="1583" xr:uid="{00000000-0005-0000-0000-000019060000}"/>
    <cellStyle name="_Multiple_DCF Summary pages_Jazztel model 18DP-exhibits_Telia-April01(new structure)_HRI" xfId="1584" xr:uid="{00000000-0005-0000-0000-00001A060000}"/>
    <cellStyle name="_Multiple_DCF Summary pages_Jazztel model 18DP-exhibits_Telia-April01(new structure)_HRI 2" xfId="1585" xr:uid="{00000000-0005-0000-0000-00001B060000}"/>
    <cellStyle name="_Multiple_DCF Summary pages_Jazztel model 18DP-exhibits_Telia-April01(new structure)_IFRS 3q'08 v 4" xfId="1586" xr:uid="{00000000-0005-0000-0000-00001C060000}"/>
    <cellStyle name="_Multiple_DCF Summary pages_Jazztel model 18DP-exhibits_Telia-April01(new structure)_Intercompany" xfId="1587" xr:uid="{00000000-0005-0000-0000-00001D060000}"/>
    <cellStyle name="_Multiple_DCF Summary pages_Jazztel model 18DP-exhibits_Telia-April01(new structure)_Loans RIG" xfId="1588" xr:uid="{00000000-0005-0000-0000-00001E060000}"/>
    <cellStyle name="_Multiple_DCF Summary pages_Jazztel model 18DP-exhibits_Telia-April01(new structure)_RIG" xfId="1589" xr:uid="{00000000-0005-0000-0000-00001F060000}"/>
    <cellStyle name="_Multiple_DCF Summary pages_Jazztel model 18DP-exhibits_Telia-April01(new structure)_RLL" xfId="1590" xr:uid="{00000000-0005-0000-0000-000020060000}"/>
    <cellStyle name="_Multiple_DCF Summary pages_Jazztel model 18DP-exhibits_Telia-April01(new structure)_RNL" xfId="1591" xr:uid="{00000000-0005-0000-0000-000021060000}"/>
    <cellStyle name="_Multiple_DCF Summary pages_Jazztel model 18DP-exhibits_Telia-April01(new structure)_RNL 2" xfId="1592" xr:uid="{00000000-0005-0000-0000-000022060000}"/>
    <cellStyle name="_Multiple_DCF Summary pages_Jazztel model 18DP-exhibits_Telia-April01(new structure)_Telefonica Moviles" xfId="1593" xr:uid="{00000000-0005-0000-0000-000023060000}"/>
    <cellStyle name="_Multiple_DCF Summary pages_Jazztel model 18DP-exhibits_Telia-April01(new structure)_Telefonica Moviles 2" xfId="1594" xr:uid="{00000000-0005-0000-0000-000024060000}"/>
    <cellStyle name="_Multiple_DCF Summary pages_Jazztel model 18DP-exhibits_Telia-April01(new structure)_Книга2 (2)" xfId="1595" xr:uid="{00000000-0005-0000-0000-000025060000}"/>
    <cellStyle name="_Multiple_DCF Summary pages_Jazztel model 18DP-exhibits_Telia-April01(new structure)_Лист1" xfId="1596" xr:uid="{00000000-0005-0000-0000-000026060000}"/>
    <cellStyle name="_Multiple_DCF Summary pages_Jazztel1" xfId="1597" xr:uid="{00000000-0005-0000-0000-000027060000}"/>
    <cellStyle name="_Multiple_DCF Summary pages_Jazztel1 2" xfId="1598" xr:uid="{00000000-0005-0000-0000-000028060000}"/>
    <cellStyle name="_Multiple_DCF Summary pages_Orange-Mar01" xfId="1599" xr:uid="{00000000-0005-0000-0000-000029060000}"/>
    <cellStyle name="_Multiple_DCF Summary pages_Orange-Mar01 2" xfId="1600" xr:uid="{00000000-0005-0000-0000-00002A060000}"/>
    <cellStyle name="_Multiple_DCF Summary pages_Orange-Mar01_FT-6June2001" xfId="1601" xr:uid="{00000000-0005-0000-0000-00002B060000}"/>
    <cellStyle name="_Multiple_DCF Summary pages_Orange-Mar01_FT-6June2001 2" xfId="1602" xr:uid="{00000000-0005-0000-0000-00002C060000}"/>
    <cellStyle name="_Multiple_DCF Summary pages_Orange-May01" xfId="1603" xr:uid="{00000000-0005-0000-0000-00002D060000}"/>
    <cellStyle name="_Multiple_DCF Summary pages_Orange-May01 2" xfId="1604" xr:uid="{00000000-0005-0000-0000-00002E060000}"/>
    <cellStyle name="_Multiple_DCF Summary pages_Orange-May01_FT-6June2001" xfId="1605" xr:uid="{00000000-0005-0000-0000-00002F060000}"/>
    <cellStyle name="_Multiple_DCF Summary pages_Orange-May01_FT-6June2001 2" xfId="1606" xr:uid="{00000000-0005-0000-0000-000030060000}"/>
    <cellStyle name="_Multiple_DCF Summary pages_T_MOBIL2" xfId="1607" xr:uid="{00000000-0005-0000-0000-000031060000}"/>
    <cellStyle name="_Multiple_DCF Summary pages_T_MOBIL2 2" xfId="1608" xr:uid="{00000000-0005-0000-0000-000032060000}"/>
    <cellStyle name="_Multiple_DCF Summary pages_Telefonica Moviles" xfId="1609" xr:uid="{00000000-0005-0000-0000-000033060000}"/>
    <cellStyle name="_Multiple_DCF Summary pages_Telefonica Moviles 2" xfId="1610" xr:uid="{00000000-0005-0000-0000-000034060000}"/>
    <cellStyle name="_Multiple_DCF Summary pages_TelenorInitiation-11Jan01" xfId="1611" xr:uid="{00000000-0005-0000-0000-000035060000}"/>
    <cellStyle name="_Multiple_DCF Summary pages_TelenorInitiation-11Jan01 2" xfId="1612" xr:uid="{00000000-0005-0000-0000-000036060000}"/>
    <cellStyle name="_Multiple_DCF Summary pages_TelenorInitiation-11Jan01_FT-6June2001" xfId="1613" xr:uid="{00000000-0005-0000-0000-000037060000}"/>
    <cellStyle name="_Multiple_DCF Summary pages_TelenorInitiation-11Jan01_FT-6June2001 2" xfId="1614" xr:uid="{00000000-0005-0000-0000-000038060000}"/>
    <cellStyle name="_Multiple_DCF Summary pages_TelenorWIPFeb01" xfId="1615" xr:uid="{00000000-0005-0000-0000-000039060000}"/>
    <cellStyle name="_Multiple_DCF Summary pages_TelenorWIPFeb01 2" xfId="1616" xr:uid="{00000000-0005-0000-0000-00003A060000}"/>
    <cellStyle name="_Multiple_DCF Summary pages_TelenorWIPFeb01_FT-6June2001" xfId="1617" xr:uid="{00000000-0005-0000-0000-00003B060000}"/>
    <cellStyle name="_Multiple_DCF Summary pages_TelenorWIPFeb01_FT-6June2001 2" xfId="1618" xr:uid="{00000000-0005-0000-0000-00003C060000}"/>
    <cellStyle name="_Multiple_DCF Summary pages_Telia-April01(new structure)" xfId="1619" xr:uid="{00000000-0005-0000-0000-00003D060000}"/>
    <cellStyle name="_Multiple_DCF Summary pages_Telia-April01(new structure) 2" xfId="1620" xr:uid="{00000000-0005-0000-0000-00003E060000}"/>
    <cellStyle name="_Multiple_EcoTekh DCF model v.1" xfId="1621" xr:uid="{00000000-0005-0000-0000-00003F060000}"/>
    <cellStyle name="_Multiple_EcoTekh DCF model v.1 2" xfId="1622" xr:uid="{00000000-0005-0000-0000-000040060000}"/>
    <cellStyle name="_Multiple_Financing alternatives key credit" xfId="1623" xr:uid="{00000000-0005-0000-0000-000041060000}"/>
    <cellStyle name="_Multiple_Financing alternatives key credit 2" xfId="1624" xr:uid="{00000000-0005-0000-0000-000042060000}"/>
    <cellStyle name="_Multiple_FT-6June2001" xfId="1625" xr:uid="{00000000-0005-0000-0000-000043060000}"/>
    <cellStyle name="_Multiple_FT-6June2001 2" xfId="1626" xr:uid="{00000000-0005-0000-0000-000044060000}"/>
    <cellStyle name="_Multiple_Future Benchmarking" xfId="1627" xr:uid="{00000000-0005-0000-0000-000045060000}"/>
    <cellStyle name="_Multiple_Industry Overview Master Spreadsheet" xfId="1628" xr:uid="{00000000-0005-0000-0000-000046060000}"/>
    <cellStyle name="_Multiple_Industry Overview Master Spreadsheet 2" xfId="1629" xr:uid="{00000000-0005-0000-0000-000047060000}"/>
    <cellStyle name="_Multiple_Jazztel model 15-exhibits" xfId="1630" xr:uid="{00000000-0005-0000-0000-000048060000}"/>
    <cellStyle name="_Multiple_Jazztel model 15-exhibits 2" xfId="1631" xr:uid="{00000000-0005-0000-0000-000049060000}"/>
    <cellStyle name="_Multiple_Jazztel model 15-exhibits bis" xfId="1632" xr:uid="{00000000-0005-0000-0000-00004A060000}"/>
    <cellStyle name="_Multiple_Jazztel model 15-exhibits bis 2" xfId="1633" xr:uid="{00000000-0005-0000-0000-00004B060000}"/>
    <cellStyle name="_Multiple_Jazztel model 15-exhibits bis_3G Models" xfId="1634" xr:uid="{00000000-0005-0000-0000-00004C060000}"/>
    <cellStyle name="_Multiple_Jazztel model 15-exhibits bis_3G Models 2" xfId="1635" xr:uid="{00000000-0005-0000-0000-00004D060000}"/>
    <cellStyle name="_Multiple_Jazztel model 15-exhibits bis_FT-6June2001" xfId="1636" xr:uid="{00000000-0005-0000-0000-00004E060000}"/>
    <cellStyle name="_Multiple_Jazztel model 15-exhibits bis_FT-6June2001 2" xfId="1637" xr:uid="{00000000-0005-0000-0000-00004F060000}"/>
    <cellStyle name="_Multiple_Jazztel model 15-exhibits bis_FT-6June2001_1" xfId="1638" xr:uid="{00000000-0005-0000-0000-000050060000}"/>
    <cellStyle name="_Multiple_Jazztel model 15-exhibits bis_FT-6June2001_1 2" xfId="1639" xr:uid="{00000000-0005-0000-0000-000051060000}"/>
    <cellStyle name="_Multiple_Jazztel model 15-exhibits bis_Telefonica Moviles" xfId="1640" xr:uid="{00000000-0005-0000-0000-000052060000}"/>
    <cellStyle name="_Multiple_Jazztel model 15-exhibits bis_Telefonica Moviles 2" xfId="1641" xr:uid="{00000000-0005-0000-0000-000053060000}"/>
    <cellStyle name="_Multiple_Jazztel model 15-exhibits_3G Models" xfId="1642" xr:uid="{00000000-0005-0000-0000-000054060000}"/>
    <cellStyle name="_Multiple_Jazztel model 15-exhibits_3G Models 2" xfId="1643" xr:uid="{00000000-0005-0000-0000-000055060000}"/>
    <cellStyle name="_Multiple_Jazztel model 15-exhibits_Jazztel model 16DP3-Exhibits" xfId="1644" xr:uid="{00000000-0005-0000-0000-000056060000}"/>
    <cellStyle name="_Multiple_Jazztel model 15-exhibits_Jazztel model 16DP3-Exhibits 2" xfId="1645" xr:uid="{00000000-0005-0000-0000-000057060000}"/>
    <cellStyle name="_Multiple_Jazztel model 15-exhibits_Jazztel model 16DP3-Exhibits_3G Models" xfId="1646" xr:uid="{00000000-0005-0000-0000-000058060000}"/>
    <cellStyle name="_Multiple_Jazztel model 15-exhibits_Jazztel model 16DP3-Exhibits_3G Models 2" xfId="1647" xr:uid="{00000000-0005-0000-0000-000059060000}"/>
    <cellStyle name="_Multiple_Jazztel model 15-exhibits_Jazztel model 16DP3-Exhibits_FT-6June2001" xfId="1648" xr:uid="{00000000-0005-0000-0000-00005A060000}"/>
    <cellStyle name="_Multiple_Jazztel model 15-exhibits_Jazztel model 16DP3-Exhibits_FT-6June2001 2" xfId="1649" xr:uid="{00000000-0005-0000-0000-00005B060000}"/>
    <cellStyle name="_Multiple_Jazztel model 15-exhibits_Jazztel model 16DP3-Exhibits_FT-6June2001_1" xfId="1650" xr:uid="{00000000-0005-0000-0000-00005C060000}"/>
    <cellStyle name="_Multiple_Jazztel model 15-exhibits_Jazztel model 16DP3-Exhibits_FT-6June2001_1 2" xfId="1651" xr:uid="{00000000-0005-0000-0000-00005D060000}"/>
    <cellStyle name="_Multiple_Jazztel model 15-exhibits_Jazztel model 16DP3-Exhibits_Telefonica Moviles" xfId="1652" xr:uid="{00000000-0005-0000-0000-00005E060000}"/>
    <cellStyle name="_Multiple_Jazztel model 15-exhibits_Jazztel model 16DP3-Exhibits_Telefonica Moviles 2" xfId="1653" xr:uid="{00000000-0005-0000-0000-00005F060000}"/>
    <cellStyle name="_Multiple_Jazztel model 15-exhibits_Jazztel model 18DP-exhibits" xfId="1654" xr:uid="{00000000-0005-0000-0000-000060060000}"/>
    <cellStyle name="_Multiple_Jazztel model 15-exhibits_Jazztel model 18DP-exhibits 2" xfId="1655" xr:uid="{00000000-0005-0000-0000-000061060000}"/>
    <cellStyle name="_Multiple_Jazztel model 15-exhibits_Jazztel model 18DP-exhibits_FT-6June2001" xfId="1656" xr:uid="{00000000-0005-0000-0000-000062060000}"/>
    <cellStyle name="_Multiple_Jazztel model 15-exhibits_Jazztel model 18DP-exhibits_FT-6June2001 2" xfId="1657" xr:uid="{00000000-0005-0000-0000-000063060000}"/>
    <cellStyle name="_Multiple_Jazztel model 15-exhibits_Jazztel model 18DP-exhibits_Orange-Mar01" xfId="1658" xr:uid="{00000000-0005-0000-0000-000064060000}"/>
    <cellStyle name="_Multiple_Jazztel model 15-exhibits_Jazztel model 18DP-exhibits_Orange-Mar01 2" xfId="1659" xr:uid="{00000000-0005-0000-0000-000065060000}"/>
    <cellStyle name="_Multiple_Jazztel model 15-exhibits_Jazztel model 18DP-exhibits_Orange-May01" xfId="1660" xr:uid="{00000000-0005-0000-0000-000066060000}"/>
    <cellStyle name="_Multiple_Jazztel model 15-exhibits_Jazztel model 18DP-exhibits_Orange-May01 2" xfId="1661" xr:uid="{00000000-0005-0000-0000-000067060000}"/>
    <cellStyle name="_Multiple_Jazztel model 15-exhibits_Jazztel model 18DP-exhibits_T_MOBIL2" xfId="1662" xr:uid="{00000000-0005-0000-0000-000068060000}"/>
    <cellStyle name="_Multiple_Jazztel model 15-exhibits_Jazztel model 18DP-exhibits_T_MOBIL2 2" xfId="1663" xr:uid="{00000000-0005-0000-0000-000069060000}"/>
    <cellStyle name="_Multiple_Jazztel model 15-exhibits_Jazztel model 18DP-exhibits_T_MOBIL2_FT-6June2001" xfId="1664" xr:uid="{00000000-0005-0000-0000-00006A060000}"/>
    <cellStyle name="_Multiple_Jazztel model 15-exhibits_Jazztel model 18DP-exhibits_T_MOBIL2_FT-6June2001 2" xfId="1665" xr:uid="{00000000-0005-0000-0000-00006B060000}"/>
    <cellStyle name="_Multiple_Jazztel model 15-exhibits_Jazztel model 18DP-exhibits_T_MOBIL2_FT-6June2001_1" xfId="1666" xr:uid="{00000000-0005-0000-0000-00006C060000}"/>
    <cellStyle name="_Multiple_Jazztel model 15-exhibits_Jazztel model 18DP-exhibits_T_MOBIL2_FT-6June2001_1 2" xfId="1667" xr:uid="{00000000-0005-0000-0000-00006D060000}"/>
    <cellStyle name="_Multiple_Jazztel model 15-exhibits_Jazztel model 18DP-exhibits_T_MOBIL2_Orange-May01" xfId="1668" xr:uid="{00000000-0005-0000-0000-00006E060000}"/>
    <cellStyle name="_Multiple_Jazztel model 15-exhibits_Jazztel model 18DP-exhibits_T_MOBIL2_Orange-May01 2" xfId="1669" xr:uid="{00000000-0005-0000-0000-00006F060000}"/>
    <cellStyle name="_Multiple_Jazztel model 15-exhibits_Jazztel model 18DP-exhibits_T_MOBIL2_Telefonica Moviles" xfId="1670" xr:uid="{00000000-0005-0000-0000-000070060000}"/>
    <cellStyle name="_Multiple_Jazztel model 15-exhibits_Jazztel model 18DP-exhibits_T_MOBIL2_Telefonica Moviles 2" xfId="1671" xr:uid="{00000000-0005-0000-0000-000071060000}"/>
    <cellStyle name="_Multiple_Jazztel model 15-exhibits_Jazztel model 18DP-exhibits_TelenorInitiation-11Jan01" xfId="1672" xr:uid="{00000000-0005-0000-0000-000072060000}"/>
    <cellStyle name="_Multiple_Jazztel model 15-exhibits_Jazztel model 18DP-exhibits_TelenorInitiation-11Jan01 2" xfId="1673" xr:uid="{00000000-0005-0000-0000-000073060000}"/>
    <cellStyle name="_Multiple_Jazztel model 15-exhibits_Jazztel model 18DP-exhibits_TelenorWIPFeb01" xfId="1674" xr:uid="{00000000-0005-0000-0000-000074060000}"/>
    <cellStyle name="_Multiple_Jazztel model 15-exhibits_Jazztel model 18DP-exhibits_TelenorWIPFeb01 2" xfId="1675" xr:uid="{00000000-0005-0000-0000-000075060000}"/>
    <cellStyle name="_Multiple_Jazztel model 15-exhibits_Jazztel model 18DP-exhibits_Telia-April01(new structure)" xfId="1676" xr:uid="{00000000-0005-0000-0000-000076060000}"/>
    <cellStyle name="_Multiple_Jazztel model 15-exhibits_Jazztel model 18DP-exhibits_Telia-April01(new structure) 2" xfId="1677" xr:uid="{00000000-0005-0000-0000-000077060000}"/>
    <cellStyle name="_Multiple_Jazztel model 15-exhibits_Jazztel model 18DP-exhibits_Telia-April01(new structure)_A4.10_Scoresheet_RLR_31.12.2008 md v180509" xfId="1678" xr:uid="{00000000-0005-0000-0000-000078060000}"/>
    <cellStyle name="_Multiple_Jazztel model 15-exhibits_Jazztel model 18DP-exhibits_Telia-April01(new structure)_Consolidation_v-10" xfId="1679" xr:uid="{00000000-0005-0000-0000-000079060000}"/>
    <cellStyle name="_Multiple_Jazztel model 15-exhibits_Jazztel model 18DP-exhibits_Telia-April01(new structure)_Consolidation_v-10 2" xfId="1680" xr:uid="{00000000-0005-0000-0000-00007A060000}"/>
    <cellStyle name="_Multiple_Jazztel model 15-exhibits_Jazztel model 18DP-exhibits_Telia-April01(new structure)_FT-6June2001" xfId="1681" xr:uid="{00000000-0005-0000-0000-00007B060000}"/>
    <cellStyle name="_Multiple_Jazztel model 15-exhibits_Jazztel model 18DP-exhibits_Telia-April01(new structure)_FT-6June2001 2" xfId="1682" xr:uid="{00000000-0005-0000-0000-00007C060000}"/>
    <cellStyle name="_Multiple_Jazztel model 15-exhibits_Jazztel model 18DP-exhibits_Telia-April01(new structure)_FT-6June2001_A4.10_Scoresheet_RLR_31.12.2008 md v180509" xfId="1683" xr:uid="{00000000-0005-0000-0000-00007D060000}"/>
    <cellStyle name="_Multiple_Jazztel model 15-exhibits_Jazztel model 18DP-exhibits_Telia-April01(new structure)_FT-6June2001_Consolidation_v-10" xfId="1684" xr:uid="{00000000-0005-0000-0000-00007E060000}"/>
    <cellStyle name="_Multiple_Jazztel model 15-exhibits_Jazztel model 18DP-exhibits_Telia-April01(new structure)_FT-6June2001_Consolidation_v-10 2" xfId="1685" xr:uid="{00000000-0005-0000-0000-00007F060000}"/>
    <cellStyle name="_Multiple_Jazztel model 15-exhibits_Jazztel model 18DP-exhibits_Telia-April01(new structure)_FT-6June2001_HRI" xfId="1686" xr:uid="{00000000-0005-0000-0000-000080060000}"/>
    <cellStyle name="_Multiple_Jazztel model 15-exhibits_Jazztel model 18DP-exhibits_Telia-April01(new structure)_FT-6June2001_HRI 2" xfId="1687" xr:uid="{00000000-0005-0000-0000-000081060000}"/>
    <cellStyle name="_Multiple_Jazztel model 15-exhibits_Jazztel model 18DP-exhibits_Telia-April01(new structure)_FT-6June2001_IFRS 3q'08 v 4" xfId="1688" xr:uid="{00000000-0005-0000-0000-000082060000}"/>
    <cellStyle name="_Multiple_Jazztel model 15-exhibits_Jazztel model 18DP-exhibits_Telia-April01(new structure)_FT-6June2001_Intercompany" xfId="1689" xr:uid="{00000000-0005-0000-0000-000083060000}"/>
    <cellStyle name="_Multiple_Jazztel model 15-exhibits_Jazztel model 18DP-exhibits_Telia-April01(new structure)_FT-6June2001_Loans RIG" xfId="1690" xr:uid="{00000000-0005-0000-0000-000084060000}"/>
    <cellStyle name="_Multiple_Jazztel model 15-exhibits_Jazztel model 18DP-exhibits_Telia-April01(new structure)_FT-6June2001_RIG" xfId="1691" xr:uid="{00000000-0005-0000-0000-000085060000}"/>
    <cellStyle name="_Multiple_Jazztel model 15-exhibits_Jazztel model 18DP-exhibits_Telia-April01(new structure)_FT-6June2001_RLL" xfId="1692" xr:uid="{00000000-0005-0000-0000-000086060000}"/>
    <cellStyle name="_Multiple_Jazztel model 15-exhibits_Jazztel model 18DP-exhibits_Telia-April01(new structure)_FT-6June2001_RNL" xfId="1693" xr:uid="{00000000-0005-0000-0000-000087060000}"/>
    <cellStyle name="_Multiple_Jazztel model 15-exhibits_Jazztel model 18DP-exhibits_Telia-April01(new structure)_FT-6June2001_RNL 2" xfId="1694" xr:uid="{00000000-0005-0000-0000-000088060000}"/>
    <cellStyle name="_Multiple_Jazztel model 15-exhibits_Jazztel model 18DP-exhibits_Telia-April01(new structure)_FT-6June2001_Книга2 (2)" xfId="1695" xr:uid="{00000000-0005-0000-0000-000089060000}"/>
    <cellStyle name="_Multiple_Jazztel model 15-exhibits_Jazztel model 18DP-exhibits_Telia-April01(new structure)_FT-6June2001_Лист1" xfId="1696" xr:uid="{00000000-0005-0000-0000-00008A060000}"/>
    <cellStyle name="_Multiple_Jazztel model 15-exhibits_Jazztel model 18DP-exhibits_Telia-April01(new structure)_HRI" xfId="1697" xr:uid="{00000000-0005-0000-0000-00008B060000}"/>
    <cellStyle name="_Multiple_Jazztel model 15-exhibits_Jazztel model 18DP-exhibits_Telia-April01(new structure)_HRI 2" xfId="1698" xr:uid="{00000000-0005-0000-0000-00008C060000}"/>
    <cellStyle name="_Multiple_Jazztel model 15-exhibits_Jazztel model 18DP-exhibits_Telia-April01(new structure)_IFRS 3q'08 v 4" xfId="1699" xr:uid="{00000000-0005-0000-0000-00008D060000}"/>
    <cellStyle name="_Multiple_Jazztel model 15-exhibits_Jazztel model 18DP-exhibits_Telia-April01(new structure)_Intercompany" xfId="1700" xr:uid="{00000000-0005-0000-0000-00008E060000}"/>
    <cellStyle name="_Multiple_Jazztel model 15-exhibits_Jazztel model 18DP-exhibits_Telia-April01(new structure)_Loans RIG" xfId="1701" xr:uid="{00000000-0005-0000-0000-00008F060000}"/>
    <cellStyle name="_Multiple_Jazztel model 15-exhibits_Jazztel model 18DP-exhibits_Telia-April01(new structure)_RIG" xfId="1702" xr:uid="{00000000-0005-0000-0000-000090060000}"/>
    <cellStyle name="_Multiple_Jazztel model 15-exhibits_Jazztel model 18DP-exhibits_Telia-April01(new structure)_RLL" xfId="1703" xr:uid="{00000000-0005-0000-0000-000091060000}"/>
    <cellStyle name="_Multiple_Jazztel model 15-exhibits_Jazztel model 18DP-exhibits_Telia-April01(new structure)_RNL" xfId="1704" xr:uid="{00000000-0005-0000-0000-000092060000}"/>
    <cellStyle name="_Multiple_Jazztel model 15-exhibits_Jazztel model 18DP-exhibits_Telia-April01(new structure)_RNL 2" xfId="1705" xr:uid="{00000000-0005-0000-0000-000093060000}"/>
    <cellStyle name="_Multiple_Jazztel model 15-exhibits_Jazztel model 18DP-exhibits_Telia-April01(new structure)_Telefonica Moviles" xfId="1706" xr:uid="{00000000-0005-0000-0000-000094060000}"/>
    <cellStyle name="_Multiple_Jazztel model 15-exhibits_Jazztel model 18DP-exhibits_Telia-April01(new structure)_Telefonica Moviles 2" xfId="1707" xr:uid="{00000000-0005-0000-0000-000095060000}"/>
    <cellStyle name="_Multiple_Jazztel model 15-exhibits_Jazztel model 18DP-exhibits_Telia-April01(new structure)_Книга2 (2)" xfId="1708" xr:uid="{00000000-0005-0000-0000-000096060000}"/>
    <cellStyle name="_Multiple_Jazztel model 15-exhibits_Jazztel model 18DP-exhibits_Telia-April01(new structure)_Лист1" xfId="1709" xr:uid="{00000000-0005-0000-0000-000097060000}"/>
    <cellStyle name="_Multiple_Jazztel model 15-exhibits_Jazztel1" xfId="1710" xr:uid="{00000000-0005-0000-0000-000098060000}"/>
    <cellStyle name="_Multiple_Jazztel model 15-exhibits_Jazztel1 2" xfId="1711" xr:uid="{00000000-0005-0000-0000-000099060000}"/>
    <cellStyle name="_Multiple_Jazztel model 15-exhibits_Orange-Mar01" xfId="1712" xr:uid="{00000000-0005-0000-0000-00009A060000}"/>
    <cellStyle name="_Multiple_Jazztel model 15-exhibits_Orange-Mar01 2" xfId="1713" xr:uid="{00000000-0005-0000-0000-00009B060000}"/>
    <cellStyle name="_Multiple_Jazztel model 15-exhibits_Orange-Mar01_FT-6June2001" xfId="1714" xr:uid="{00000000-0005-0000-0000-00009C060000}"/>
    <cellStyle name="_Multiple_Jazztel model 15-exhibits_Orange-Mar01_FT-6June2001 2" xfId="1715" xr:uid="{00000000-0005-0000-0000-00009D060000}"/>
    <cellStyle name="_Multiple_Jazztel model 15-exhibits_Orange-May01" xfId="1716" xr:uid="{00000000-0005-0000-0000-00009E060000}"/>
    <cellStyle name="_Multiple_Jazztel model 15-exhibits_Orange-May01 2" xfId="1717" xr:uid="{00000000-0005-0000-0000-00009F060000}"/>
    <cellStyle name="_Multiple_Jazztel model 15-exhibits_Orange-May01_FT-6June2001" xfId="1718" xr:uid="{00000000-0005-0000-0000-0000A0060000}"/>
    <cellStyle name="_Multiple_Jazztel model 15-exhibits_Orange-May01_FT-6June2001 2" xfId="1719" xr:uid="{00000000-0005-0000-0000-0000A1060000}"/>
    <cellStyle name="_Multiple_Jazztel model 15-exhibits_T_MOBIL2" xfId="1720" xr:uid="{00000000-0005-0000-0000-0000A2060000}"/>
    <cellStyle name="_Multiple_Jazztel model 15-exhibits_T_MOBIL2 2" xfId="1721" xr:uid="{00000000-0005-0000-0000-0000A3060000}"/>
    <cellStyle name="_Multiple_Jazztel model 15-exhibits_Telefonica Moviles" xfId="1722" xr:uid="{00000000-0005-0000-0000-0000A4060000}"/>
    <cellStyle name="_Multiple_Jazztel model 15-exhibits_Telefonica Moviles 2" xfId="1723" xr:uid="{00000000-0005-0000-0000-0000A5060000}"/>
    <cellStyle name="_Multiple_Jazztel model 15-exhibits_TelenorInitiation-11Jan01" xfId="1724" xr:uid="{00000000-0005-0000-0000-0000A6060000}"/>
    <cellStyle name="_Multiple_Jazztel model 15-exhibits_TelenorInitiation-11Jan01 2" xfId="1725" xr:uid="{00000000-0005-0000-0000-0000A7060000}"/>
    <cellStyle name="_Multiple_Jazztel model 15-exhibits_TelenorInitiation-11Jan01_FT-6June2001" xfId="1726" xr:uid="{00000000-0005-0000-0000-0000A8060000}"/>
    <cellStyle name="_Multiple_Jazztel model 15-exhibits_TelenorInitiation-11Jan01_FT-6June2001 2" xfId="1727" xr:uid="{00000000-0005-0000-0000-0000A9060000}"/>
    <cellStyle name="_Multiple_Jazztel model 15-exhibits_TelenorWIPFeb01" xfId="1728" xr:uid="{00000000-0005-0000-0000-0000AA060000}"/>
    <cellStyle name="_Multiple_Jazztel model 15-exhibits_TelenorWIPFeb01 2" xfId="1729" xr:uid="{00000000-0005-0000-0000-0000AB060000}"/>
    <cellStyle name="_Multiple_Jazztel model 15-exhibits_TelenorWIPFeb01_FT-6June2001" xfId="1730" xr:uid="{00000000-0005-0000-0000-0000AC060000}"/>
    <cellStyle name="_Multiple_Jazztel model 15-exhibits_TelenorWIPFeb01_FT-6June2001 2" xfId="1731" xr:uid="{00000000-0005-0000-0000-0000AD060000}"/>
    <cellStyle name="_Multiple_Jazztel model 15-exhibits_Telia-April01(new structure)" xfId="1732" xr:uid="{00000000-0005-0000-0000-0000AE060000}"/>
    <cellStyle name="_Multiple_Jazztel model 15-exhibits_Telia-April01(new structure) 2" xfId="1733" xr:uid="{00000000-0005-0000-0000-0000AF060000}"/>
    <cellStyle name="_Multiple_Jazztel model 15-exhibits-Friso2" xfId="1734" xr:uid="{00000000-0005-0000-0000-0000B0060000}"/>
    <cellStyle name="_Multiple_Jazztel model 15-exhibits-Friso2 2" xfId="1735" xr:uid="{00000000-0005-0000-0000-0000B1060000}"/>
    <cellStyle name="_Multiple_Jazztel model 15-exhibits-Friso2_3G Models" xfId="1736" xr:uid="{00000000-0005-0000-0000-0000B2060000}"/>
    <cellStyle name="_Multiple_Jazztel model 15-exhibits-Friso2_3G Models 2" xfId="1737" xr:uid="{00000000-0005-0000-0000-0000B3060000}"/>
    <cellStyle name="_Multiple_Jazztel model 15-exhibits-Friso2_Jazztel model 16DP3-Exhibits" xfId="1738" xr:uid="{00000000-0005-0000-0000-0000B4060000}"/>
    <cellStyle name="_Multiple_Jazztel model 15-exhibits-Friso2_Jazztel model 16DP3-Exhibits 2" xfId="1739" xr:uid="{00000000-0005-0000-0000-0000B5060000}"/>
    <cellStyle name="_Multiple_Jazztel model 15-exhibits-Friso2_Jazztel model 16DP3-Exhibits_3G Models" xfId="1740" xr:uid="{00000000-0005-0000-0000-0000B6060000}"/>
    <cellStyle name="_Multiple_Jazztel model 15-exhibits-Friso2_Jazztel model 16DP3-Exhibits_3G Models 2" xfId="1741" xr:uid="{00000000-0005-0000-0000-0000B7060000}"/>
    <cellStyle name="_Multiple_Jazztel model 15-exhibits-Friso2_Jazztel model 16DP3-Exhibits_FT-6June2001" xfId="1742" xr:uid="{00000000-0005-0000-0000-0000B8060000}"/>
    <cellStyle name="_Multiple_Jazztel model 15-exhibits-Friso2_Jazztel model 16DP3-Exhibits_FT-6June2001 2" xfId="1743" xr:uid="{00000000-0005-0000-0000-0000B9060000}"/>
    <cellStyle name="_Multiple_Jazztel model 15-exhibits-Friso2_Jazztel model 16DP3-Exhibits_FT-6June2001_1" xfId="1744" xr:uid="{00000000-0005-0000-0000-0000BA060000}"/>
    <cellStyle name="_Multiple_Jazztel model 15-exhibits-Friso2_Jazztel model 16DP3-Exhibits_FT-6June2001_1 2" xfId="1745" xr:uid="{00000000-0005-0000-0000-0000BB060000}"/>
    <cellStyle name="_Multiple_Jazztel model 15-exhibits-Friso2_Jazztel model 18DP-exhibits" xfId="1746" xr:uid="{00000000-0005-0000-0000-0000BC060000}"/>
    <cellStyle name="_Multiple_Jazztel model 15-exhibits-Friso2_Jazztel model 18DP-exhibits 2" xfId="1747" xr:uid="{00000000-0005-0000-0000-0000BD060000}"/>
    <cellStyle name="_Multiple_Jazztel model 15-exhibits-Friso2_Jazztel model 18DP-exhibits_FT-6June2001" xfId="1748" xr:uid="{00000000-0005-0000-0000-0000BE060000}"/>
    <cellStyle name="_Multiple_Jazztel model 15-exhibits-Friso2_Jazztel model 18DP-exhibits_FT-6June2001 2" xfId="1749" xr:uid="{00000000-0005-0000-0000-0000BF060000}"/>
    <cellStyle name="_Multiple_Jazztel model 15-exhibits-Friso2_Jazztel model 18DP-exhibits_Orange-May01" xfId="1750" xr:uid="{00000000-0005-0000-0000-0000C0060000}"/>
    <cellStyle name="_Multiple_Jazztel model 15-exhibits-Friso2_Jazztel model 18DP-exhibits_Orange-May01 2" xfId="1751" xr:uid="{00000000-0005-0000-0000-0000C1060000}"/>
    <cellStyle name="_Multiple_Jazztel model 15-exhibits-Friso2_Jazztel model 18DP-exhibits_T_MOBIL2" xfId="1752" xr:uid="{00000000-0005-0000-0000-0000C2060000}"/>
    <cellStyle name="_Multiple_Jazztel model 15-exhibits-Friso2_Jazztel model 18DP-exhibits_T_MOBIL2 2" xfId="1753" xr:uid="{00000000-0005-0000-0000-0000C3060000}"/>
    <cellStyle name="_Multiple_Jazztel model 15-exhibits-Friso2_Jazztel model 18DP-exhibits_T_MOBIL2_FT-6June2001" xfId="1754" xr:uid="{00000000-0005-0000-0000-0000C4060000}"/>
    <cellStyle name="_Multiple_Jazztel model 15-exhibits-Friso2_Jazztel model 18DP-exhibits_T_MOBIL2_FT-6June2001 2" xfId="1755" xr:uid="{00000000-0005-0000-0000-0000C5060000}"/>
    <cellStyle name="_Multiple_Jazztel model 15-exhibits-Friso2_Jazztel model 18DP-exhibits_T_MOBIL2_FT-6June2001_1" xfId="1756" xr:uid="{00000000-0005-0000-0000-0000C6060000}"/>
    <cellStyle name="_Multiple_Jazztel model 15-exhibits-Friso2_Jazztel model 18DP-exhibits_T_MOBIL2_FT-6June2001_1 2" xfId="1757" xr:uid="{00000000-0005-0000-0000-0000C7060000}"/>
    <cellStyle name="_Multiple_Jazztel model 15-exhibits-Friso2_Jazztel model 18DP-exhibits_T_MOBIL2_Orange-May01" xfId="1758" xr:uid="{00000000-0005-0000-0000-0000C8060000}"/>
    <cellStyle name="_Multiple_Jazztel model 15-exhibits-Friso2_Jazztel model 18DP-exhibits_T_MOBIL2_Orange-May01 2" xfId="1759" xr:uid="{00000000-0005-0000-0000-0000C9060000}"/>
    <cellStyle name="_Multiple_Jazztel model 15-exhibits-Friso2_Jazztel model 18DP-exhibits_T_MOBIL2_Telefonica Moviles" xfId="1760" xr:uid="{00000000-0005-0000-0000-0000CA060000}"/>
    <cellStyle name="_Multiple_Jazztel model 15-exhibits-Friso2_Jazztel model 18DP-exhibits_T_MOBIL2_Telefonica Moviles 2" xfId="1761" xr:uid="{00000000-0005-0000-0000-0000CB060000}"/>
    <cellStyle name="_Multiple_Jazztel model 15-exhibits-Friso2_Jazztel model 18DP-exhibits_TelenorWIPFeb01" xfId="1762" xr:uid="{00000000-0005-0000-0000-0000CC060000}"/>
    <cellStyle name="_Multiple_Jazztel model 15-exhibits-Friso2_Jazztel model 18DP-exhibits_TelenorWIPFeb01 2" xfId="1763" xr:uid="{00000000-0005-0000-0000-0000CD060000}"/>
    <cellStyle name="_Multiple_Jazztel model 15-exhibits-Friso2_Jazztel model 18DP-exhibits_Telia-April01(new structure)" xfId="1764" xr:uid="{00000000-0005-0000-0000-0000CE060000}"/>
    <cellStyle name="_Multiple_Jazztel model 15-exhibits-Friso2_Jazztel model 18DP-exhibits_Telia-April01(new structure) 2" xfId="1765" xr:uid="{00000000-0005-0000-0000-0000CF060000}"/>
    <cellStyle name="_Multiple_Jazztel model 15-exhibits-Friso2_Jazztel model 18DP-exhibits_Telia-April01(new structure)_A4.10_Scoresheet_RLR_31.12.2008 md v180509" xfId="1766" xr:uid="{00000000-0005-0000-0000-0000D0060000}"/>
    <cellStyle name="_Multiple_Jazztel model 15-exhibits-Friso2_Jazztel model 18DP-exhibits_Telia-April01(new structure)_Consolidation_v-10" xfId="1767" xr:uid="{00000000-0005-0000-0000-0000D1060000}"/>
    <cellStyle name="_Multiple_Jazztel model 15-exhibits-Friso2_Jazztel model 18DP-exhibits_Telia-April01(new structure)_Consolidation_v-10 2" xfId="1768" xr:uid="{00000000-0005-0000-0000-0000D2060000}"/>
    <cellStyle name="_Multiple_Jazztel model 15-exhibits-Friso2_Jazztel model 18DP-exhibits_Telia-April01(new structure)_FT-6June2001" xfId="1769" xr:uid="{00000000-0005-0000-0000-0000D3060000}"/>
    <cellStyle name="_Multiple_Jazztel model 15-exhibits-Friso2_Jazztel model 18DP-exhibits_Telia-April01(new structure)_FT-6June2001 2" xfId="1770" xr:uid="{00000000-0005-0000-0000-0000D4060000}"/>
    <cellStyle name="_Multiple_Jazztel model 15-exhibits-Friso2_Jazztel model 18DP-exhibits_Telia-April01(new structure)_FT-6June2001_A4.10_Scoresheet_RLR_31.12.2008 md v180509" xfId="1771" xr:uid="{00000000-0005-0000-0000-0000D5060000}"/>
    <cellStyle name="_Multiple_Jazztel model 15-exhibits-Friso2_Jazztel model 18DP-exhibits_Telia-April01(new structure)_FT-6June2001_Consolidation_v-10" xfId="1772" xr:uid="{00000000-0005-0000-0000-0000D6060000}"/>
    <cellStyle name="_Multiple_Jazztel model 15-exhibits-Friso2_Jazztel model 18DP-exhibits_Telia-April01(new structure)_FT-6June2001_Consolidation_v-10 2" xfId="1773" xr:uid="{00000000-0005-0000-0000-0000D7060000}"/>
    <cellStyle name="_Multiple_Jazztel model 15-exhibits-Friso2_Jazztel model 18DP-exhibits_Telia-April01(new structure)_FT-6June2001_HRI" xfId="1774" xr:uid="{00000000-0005-0000-0000-0000D8060000}"/>
    <cellStyle name="_Multiple_Jazztel model 15-exhibits-Friso2_Jazztel model 18DP-exhibits_Telia-April01(new structure)_FT-6June2001_HRI 2" xfId="1775" xr:uid="{00000000-0005-0000-0000-0000D9060000}"/>
    <cellStyle name="_Multiple_Jazztel model 15-exhibits-Friso2_Jazztel model 18DP-exhibits_Telia-April01(new structure)_FT-6June2001_IFRS 3q'08 v 4" xfId="1776" xr:uid="{00000000-0005-0000-0000-0000DA060000}"/>
    <cellStyle name="_Multiple_Jazztel model 15-exhibits-Friso2_Jazztel model 18DP-exhibits_Telia-April01(new structure)_FT-6June2001_Intercompany" xfId="1777" xr:uid="{00000000-0005-0000-0000-0000DB060000}"/>
    <cellStyle name="_Multiple_Jazztel model 15-exhibits-Friso2_Jazztel model 18DP-exhibits_Telia-April01(new structure)_FT-6June2001_Loans RIG" xfId="1778" xr:uid="{00000000-0005-0000-0000-0000DC060000}"/>
    <cellStyle name="_Multiple_Jazztel model 15-exhibits-Friso2_Jazztel model 18DP-exhibits_Telia-April01(new structure)_FT-6June2001_RIG" xfId="1779" xr:uid="{00000000-0005-0000-0000-0000DD060000}"/>
    <cellStyle name="_Multiple_Jazztel model 15-exhibits-Friso2_Jazztel model 18DP-exhibits_Telia-April01(new structure)_FT-6June2001_RLL" xfId="1780" xr:uid="{00000000-0005-0000-0000-0000DE060000}"/>
    <cellStyle name="_Multiple_Jazztel model 15-exhibits-Friso2_Jazztel model 18DP-exhibits_Telia-April01(new structure)_FT-6June2001_RNL" xfId="1781" xr:uid="{00000000-0005-0000-0000-0000DF060000}"/>
    <cellStyle name="_Multiple_Jazztel model 15-exhibits-Friso2_Jazztel model 18DP-exhibits_Telia-April01(new structure)_FT-6June2001_RNL 2" xfId="1782" xr:uid="{00000000-0005-0000-0000-0000E0060000}"/>
    <cellStyle name="_Multiple_Jazztel model 15-exhibits-Friso2_Jazztel model 18DP-exhibits_Telia-April01(new structure)_FT-6June2001_Книга2 (2)" xfId="1783" xr:uid="{00000000-0005-0000-0000-0000E1060000}"/>
    <cellStyle name="_Multiple_Jazztel model 15-exhibits-Friso2_Jazztel model 18DP-exhibits_Telia-April01(new structure)_FT-6June2001_Лист1" xfId="1784" xr:uid="{00000000-0005-0000-0000-0000E2060000}"/>
    <cellStyle name="_Multiple_Jazztel model 15-exhibits-Friso2_Jazztel model 18DP-exhibits_Telia-April01(new structure)_HRI" xfId="1785" xr:uid="{00000000-0005-0000-0000-0000E3060000}"/>
    <cellStyle name="_Multiple_Jazztel model 15-exhibits-Friso2_Jazztel model 18DP-exhibits_Telia-April01(new structure)_HRI 2" xfId="1786" xr:uid="{00000000-0005-0000-0000-0000E4060000}"/>
    <cellStyle name="_Multiple_Jazztel model 15-exhibits-Friso2_Jazztel model 18DP-exhibits_Telia-April01(new structure)_IFRS 3q'08 v 4" xfId="1787" xr:uid="{00000000-0005-0000-0000-0000E5060000}"/>
    <cellStyle name="_Multiple_Jazztel model 15-exhibits-Friso2_Jazztel model 18DP-exhibits_Telia-April01(new structure)_Intercompany" xfId="1788" xr:uid="{00000000-0005-0000-0000-0000E6060000}"/>
    <cellStyle name="_Multiple_Jazztel model 15-exhibits-Friso2_Jazztel model 18DP-exhibits_Telia-April01(new structure)_Loans RIG" xfId="1789" xr:uid="{00000000-0005-0000-0000-0000E7060000}"/>
    <cellStyle name="_Multiple_Jazztel model 15-exhibits-Friso2_Jazztel model 18DP-exhibits_Telia-April01(new structure)_RIG" xfId="1790" xr:uid="{00000000-0005-0000-0000-0000E8060000}"/>
    <cellStyle name="_Multiple_Jazztel model 15-exhibits-Friso2_Jazztel model 18DP-exhibits_Telia-April01(new structure)_RLL" xfId="1791" xr:uid="{00000000-0005-0000-0000-0000E9060000}"/>
    <cellStyle name="_Multiple_Jazztel model 15-exhibits-Friso2_Jazztel model 18DP-exhibits_Telia-April01(new structure)_RNL" xfId="1792" xr:uid="{00000000-0005-0000-0000-0000EA060000}"/>
    <cellStyle name="_Multiple_Jazztel model 15-exhibits-Friso2_Jazztel model 18DP-exhibits_Telia-April01(new structure)_RNL 2" xfId="1793" xr:uid="{00000000-0005-0000-0000-0000EB060000}"/>
    <cellStyle name="_Multiple_Jazztel model 15-exhibits-Friso2_Jazztel model 18DP-exhibits_Telia-April01(new structure)_Telefonica Moviles" xfId="1794" xr:uid="{00000000-0005-0000-0000-0000EC060000}"/>
    <cellStyle name="_Multiple_Jazztel model 15-exhibits-Friso2_Jazztel model 18DP-exhibits_Telia-April01(new structure)_Telefonica Moviles 2" xfId="1795" xr:uid="{00000000-0005-0000-0000-0000ED060000}"/>
    <cellStyle name="_Multiple_Jazztel model 15-exhibits-Friso2_Jazztel model 18DP-exhibits_Telia-April01(new structure)_Книга2 (2)" xfId="1796" xr:uid="{00000000-0005-0000-0000-0000EE060000}"/>
    <cellStyle name="_Multiple_Jazztel model 15-exhibits-Friso2_Jazztel model 18DP-exhibits_Telia-April01(new structure)_Лист1" xfId="1797" xr:uid="{00000000-0005-0000-0000-0000EF060000}"/>
    <cellStyle name="_Multiple_Jazztel model 15-exhibits-Friso2_Jazztel1" xfId="1798" xr:uid="{00000000-0005-0000-0000-0000F0060000}"/>
    <cellStyle name="_Multiple_Jazztel model 15-exhibits-Friso2_Jazztel1 2" xfId="1799" xr:uid="{00000000-0005-0000-0000-0000F1060000}"/>
    <cellStyle name="_Multiple_Jazztel model 15-exhibits-Friso2_Orange-Mar01" xfId="1800" xr:uid="{00000000-0005-0000-0000-0000F2060000}"/>
    <cellStyle name="_Multiple_Jazztel model 15-exhibits-Friso2_Orange-Mar01 2" xfId="1801" xr:uid="{00000000-0005-0000-0000-0000F3060000}"/>
    <cellStyle name="_Multiple_Jazztel model 15-exhibits-Friso2_Orange-Mar01_FT-6June2001" xfId="1802" xr:uid="{00000000-0005-0000-0000-0000F4060000}"/>
    <cellStyle name="_Multiple_Jazztel model 15-exhibits-Friso2_Orange-Mar01_FT-6June2001 2" xfId="1803" xr:uid="{00000000-0005-0000-0000-0000F5060000}"/>
    <cellStyle name="_Multiple_Jazztel model 15-exhibits-Friso2_Orange-May01" xfId="1804" xr:uid="{00000000-0005-0000-0000-0000F6060000}"/>
    <cellStyle name="_Multiple_Jazztel model 15-exhibits-Friso2_Orange-May01 2" xfId="1805" xr:uid="{00000000-0005-0000-0000-0000F7060000}"/>
    <cellStyle name="_Multiple_Jazztel model 15-exhibits-Friso2_Orange-May01_FT-6June2001" xfId="1806" xr:uid="{00000000-0005-0000-0000-0000F8060000}"/>
    <cellStyle name="_Multiple_Jazztel model 15-exhibits-Friso2_Orange-May01_FT-6June2001 2" xfId="1807" xr:uid="{00000000-0005-0000-0000-0000F9060000}"/>
    <cellStyle name="_Multiple_Jazztel model 15-exhibits-Friso2_T_MOBIL2" xfId="1808" xr:uid="{00000000-0005-0000-0000-0000FA060000}"/>
    <cellStyle name="_Multiple_Jazztel model 15-exhibits-Friso2_T_MOBIL2 2" xfId="1809" xr:uid="{00000000-0005-0000-0000-0000FB060000}"/>
    <cellStyle name="_Multiple_Jazztel model 15-exhibits-Friso2_Telefonica Moviles" xfId="1810" xr:uid="{00000000-0005-0000-0000-0000FC060000}"/>
    <cellStyle name="_Multiple_Jazztel model 15-exhibits-Friso2_Telefonica Moviles 2" xfId="1811" xr:uid="{00000000-0005-0000-0000-0000FD060000}"/>
    <cellStyle name="_Multiple_Jazztel model 15-exhibits-Friso2_TelenorInitiation-11Jan01" xfId="1812" xr:uid="{00000000-0005-0000-0000-0000FE060000}"/>
    <cellStyle name="_Multiple_Jazztel model 15-exhibits-Friso2_TelenorInitiation-11Jan01 2" xfId="1813" xr:uid="{00000000-0005-0000-0000-0000FF060000}"/>
    <cellStyle name="_Multiple_Jazztel model 15-exhibits-Friso2_TelenorInitiation-11Jan01_FT-6June2001" xfId="1814" xr:uid="{00000000-0005-0000-0000-000000070000}"/>
    <cellStyle name="_Multiple_Jazztel model 15-exhibits-Friso2_TelenorInitiation-11Jan01_FT-6June2001 2" xfId="1815" xr:uid="{00000000-0005-0000-0000-000001070000}"/>
    <cellStyle name="_Multiple_Jazztel model 15-exhibits-Friso2_TelenorWIPFeb01" xfId="1816" xr:uid="{00000000-0005-0000-0000-000002070000}"/>
    <cellStyle name="_Multiple_Jazztel model 15-exhibits-Friso2_TelenorWIPFeb01 2" xfId="1817" xr:uid="{00000000-0005-0000-0000-000003070000}"/>
    <cellStyle name="_Multiple_Jazztel model 15-exhibits-Friso2_TelenorWIPFeb01_FT-6June2001" xfId="1818" xr:uid="{00000000-0005-0000-0000-000004070000}"/>
    <cellStyle name="_Multiple_Jazztel model 15-exhibits-Friso2_TelenorWIPFeb01_FT-6June2001 2" xfId="1819" xr:uid="{00000000-0005-0000-0000-000005070000}"/>
    <cellStyle name="_Multiple_Jazztel model 15-exhibits-Friso2_Telia-April01(new structure)" xfId="1820" xr:uid="{00000000-0005-0000-0000-000006070000}"/>
    <cellStyle name="_Multiple_Jazztel model 15-exhibits-Friso2_Telia-April01(new structure) 2" xfId="1821" xr:uid="{00000000-0005-0000-0000-000007070000}"/>
    <cellStyle name="_Multiple_Jazztel model 16DP2-Exhibits" xfId="1822" xr:uid="{00000000-0005-0000-0000-000008070000}"/>
    <cellStyle name="_Multiple_Jazztel model 16DP2-Exhibits 2" xfId="1823" xr:uid="{00000000-0005-0000-0000-000009070000}"/>
    <cellStyle name="_Multiple_Jazztel model 16DP2-Exhibits_3G Models" xfId="1824" xr:uid="{00000000-0005-0000-0000-00000A070000}"/>
    <cellStyle name="_Multiple_Jazztel model 16DP2-Exhibits_3G Models 2" xfId="1825" xr:uid="{00000000-0005-0000-0000-00000B070000}"/>
    <cellStyle name="_Multiple_Jazztel model 16DP2-Exhibits_FT-6June2001" xfId="1826" xr:uid="{00000000-0005-0000-0000-00000C070000}"/>
    <cellStyle name="_Multiple_Jazztel model 16DP2-Exhibits_FT-6June2001 2" xfId="1827" xr:uid="{00000000-0005-0000-0000-00000D070000}"/>
    <cellStyle name="_Multiple_Jazztel model 16DP2-Exhibits_Orange-Mar01" xfId="1828" xr:uid="{00000000-0005-0000-0000-00000E070000}"/>
    <cellStyle name="_Multiple_Jazztel model 16DP2-Exhibits_Orange-Mar01 2" xfId="1829" xr:uid="{00000000-0005-0000-0000-00000F070000}"/>
    <cellStyle name="_Multiple_Jazztel model 16DP2-Exhibits_Orange-May01" xfId="1830" xr:uid="{00000000-0005-0000-0000-000010070000}"/>
    <cellStyle name="_Multiple_Jazztel model 16DP2-Exhibits_Orange-May01 2" xfId="1831" xr:uid="{00000000-0005-0000-0000-000011070000}"/>
    <cellStyle name="_Multiple_Jazztel model 16DP2-Exhibits_T_MOBIL2" xfId="1832" xr:uid="{00000000-0005-0000-0000-000012070000}"/>
    <cellStyle name="_Multiple_Jazztel model 16DP2-Exhibits_T_MOBIL2 2" xfId="1833" xr:uid="{00000000-0005-0000-0000-000013070000}"/>
    <cellStyle name="_Multiple_Jazztel model 16DP2-Exhibits_TelenorInitiation-11Jan01" xfId="1834" xr:uid="{00000000-0005-0000-0000-000014070000}"/>
    <cellStyle name="_Multiple_Jazztel model 16DP2-Exhibits_TelenorInitiation-11Jan01 2" xfId="1835" xr:uid="{00000000-0005-0000-0000-000015070000}"/>
    <cellStyle name="_Multiple_Jazztel model 16DP2-Exhibits_TelenorWIPFeb01" xfId="1836" xr:uid="{00000000-0005-0000-0000-000016070000}"/>
    <cellStyle name="_Multiple_Jazztel model 16DP2-Exhibits_TelenorWIPFeb01 2" xfId="1837" xr:uid="{00000000-0005-0000-0000-000017070000}"/>
    <cellStyle name="_Multiple_Jazztel model 16DP3-Exhibits" xfId="1838" xr:uid="{00000000-0005-0000-0000-000018070000}"/>
    <cellStyle name="_Multiple_Jazztel model 16DP3-Exhibits 2" xfId="1839" xr:uid="{00000000-0005-0000-0000-000019070000}"/>
    <cellStyle name="_Multiple_Jazztel model 16DP3-Exhibits_3G Models" xfId="1840" xr:uid="{00000000-0005-0000-0000-00001A070000}"/>
    <cellStyle name="_Multiple_Jazztel model 16DP3-Exhibits_3G Models 2" xfId="1841" xr:uid="{00000000-0005-0000-0000-00001B070000}"/>
    <cellStyle name="_Multiple_Jazztel model 16DP3-Exhibits_FT-6June2001" xfId="1842" xr:uid="{00000000-0005-0000-0000-00001C070000}"/>
    <cellStyle name="_Multiple_Jazztel model 16DP3-Exhibits_FT-6June2001 2" xfId="1843" xr:uid="{00000000-0005-0000-0000-00001D070000}"/>
    <cellStyle name="_Multiple_Jazztel model 16DP3-Exhibits_Orange-Mar01" xfId="1844" xr:uid="{00000000-0005-0000-0000-00001E070000}"/>
    <cellStyle name="_Multiple_Jazztel model 16DP3-Exhibits_Orange-Mar01 2" xfId="1845" xr:uid="{00000000-0005-0000-0000-00001F070000}"/>
    <cellStyle name="_Multiple_Jazztel model 16DP3-Exhibits_Orange-May01" xfId="1846" xr:uid="{00000000-0005-0000-0000-000020070000}"/>
    <cellStyle name="_Multiple_Jazztel model 16DP3-Exhibits_Orange-May01 2" xfId="1847" xr:uid="{00000000-0005-0000-0000-000021070000}"/>
    <cellStyle name="_Multiple_Jazztel model 16DP3-Exhibits_T_MOBIL2" xfId="1848" xr:uid="{00000000-0005-0000-0000-000022070000}"/>
    <cellStyle name="_Multiple_Jazztel model 16DP3-Exhibits_T_MOBIL2 2" xfId="1849" xr:uid="{00000000-0005-0000-0000-000023070000}"/>
    <cellStyle name="_Multiple_Jazztel model 16DP3-Exhibits_TelenorInitiation-11Jan01" xfId="1850" xr:uid="{00000000-0005-0000-0000-000024070000}"/>
    <cellStyle name="_Multiple_Jazztel model 16DP3-Exhibits_TelenorInitiation-11Jan01 2" xfId="1851" xr:uid="{00000000-0005-0000-0000-000025070000}"/>
    <cellStyle name="_Multiple_Jazztel model 16DP3-Exhibits_TelenorWIPFeb01" xfId="1852" xr:uid="{00000000-0005-0000-0000-000026070000}"/>
    <cellStyle name="_Multiple_Jazztel model 16DP3-Exhibits_TelenorWIPFeb01 2" xfId="1853" xr:uid="{00000000-0005-0000-0000-000027070000}"/>
    <cellStyle name="_Multiple_LBO (Post IM)" xfId="1854" xr:uid="{00000000-0005-0000-0000-000028070000}"/>
    <cellStyle name="_Multiple_LBO (Post IM) 2" xfId="1855" xr:uid="{00000000-0005-0000-0000-000029070000}"/>
    <cellStyle name="_Multiple_Orange-Mar01" xfId="1856" xr:uid="{00000000-0005-0000-0000-00002A070000}"/>
    <cellStyle name="_Multiple_Orange-Mar01 2" xfId="1857" xr:uid="{00000000-0005-0000-0000-00002B070000}"/>
    <cellStyle name="_Multiple_Orange-May01" xfId="1858" xr:uid="{00000000-0005-0000-0000-00002C070000}"/>
    <cellStyle name="_Multiple_Orange-May01 2" xfId="1859" xr:uid="{00000000-0005-0000-0000-00002D070000}"/>
    <cellStyle name="_Multiple_Project Wincor LBO Model 2a" xfId="1860" xr:uid="{00000000-0005-0000-0000-00002E070000}"/>
    <cellStyle name="_Multiple_Project Wincor LBO Model 2a 2" xfId="1861" xr:uid="{00000000-0005-0000-0000-00002F070000}"/>
    <cellStyle name="_Multiple_Project Wincor LBO Model 2b" xfId="1862" xr:uid="{00000000-0005-0000-0000-000030070000}"/>
    <cellStyle name="_Multiple_Project Wincor LBO Model 2b 2" xfId="1863" xr:uid="{00000000-0005-0000-0000-000031070000}"/>
    <cellStyle name="_Multiple_Surftime DCF v7" xfId="1864" xr:uid="{00000000-0005-0000-0000-000032070000}"/>
    <cellStyle name="_Multiple_Surftime DCF v7 2" xfId="1865" xr:uid="{00000000-0005-0000-0000-000033070000}"/>
    <cellStyle name="_Multiple_T_MOBIL2" xfId="1866" xr:uid="{00000000-0005-0000-0000-000034070000}"/>
    <cellStyle name="_Multiple_T_MOBIL2 2" xfId="1867" xr:uid="{00000000-0005-0000-0000-000035070000}"/>
    <cellStyle name="_Multiple_TelenorInitiation-11Jan01" xfId="1868" xr:uid="{00000000-0005-0000-0000-000036070000}"/>
    <cellStyle name="_Multiple_TelenorInitiation-11Jan01 2" xfId="1869" xr:uid="{00000000-0005-0000-0000-000037070000}"/>
    <cellStyle name="_Multiple_TelenorWIPFeb01" xfId="1870" xr:uid="{00000000-0005-0000-0000-000038070000}"/>
    <cellStyle name="_Multiple_TelenorWIPFeb01 2" xfId="1871" xr:uid="{00000000-0005-0000-0000-000039070000}"/>
    <cellStyle name="_Multiple_valuation report_Sept10b" xfId="1872" xr:uid="{00000000-0005-0000-0000-00003A070000}"/>
    <cellStyle name="_Multiple_Vodafone model" xfId="1873" xr:uid="{00000000-0005-0000-0000-00003B070000}"/>
    <cellStyle name="_Multiple_Vodafone model 2" xfId="1874" xr:uid="{00000000-0005-0000-0000-00003C070000}"/>
    <cellStyle name="_Multiple_Working Capital Swings" xfId="1875" xr:uid="{00000000-0005-0000-0000-00003D070000}"/>
    <cellStyle name="_MultipleSpace" xfId="1876" xr:uid="{00000000-0005-0000-0000-00003E070000}"/>
    <cellStyle name="_MultipleSpace 2" xfId="1877" xr:uid="{00000000-0005-0000-0000-00003F070000}"/>
    <cellStyle name="_MultipleSpace_01 LBO" xfId="1878" xr:uid="{00000000-0005-0000-0000-000040070000}"/>
    <cellStyle name="_MultipleSpace_01 LBO 2" xfId="1879" xr:uid="{00000000-0005-0000-0000-000041070000}"/>
    <cellStyle name="_MultipleSpace_3G Models" xfId="1880" xr:uid="{00000000-0005-0000-0000-000042070000}"/>
    <cellStyle name="_MultipleSpace_3G Models 2" xfId="1881" xr:uid="{00000000-0005-0000-0000-000043070000}"/>
    <cellStyle name="_MultipleSpace_avp" xfId="1882" xr:uid="{00000000-0005-0000-0000-000044070000}"/>
    <cellStyle name="_MultipleSpace_avp 2" xfId="1883" xr:uid="{00000000-0005-0000-0000-000045070000}"/>
    <cellStyle name="_MultipleSpace_bls roic" xfId="1884" xr:uid="{00000000-0005-0000-0000-000046070000}"/>
    <cellStyle name="_MultipleSpace_bls roic 2" xfId="1885" xr:uid="{00000000-0005-0000-0000-000047070000}"/>
    <cellStyle name="_MultipleSpace_Book1" xfId="1886" xr:uid="{00000000-0005-0000-0000-000048070000}"/>
    <cellStyle name="_MultipleSpace_Book1_1" xfId="1887" xr:uid="{00000000-0005-0000-0000-000049070000}"/>
    <cellStyle name="_MultipleSpace_Book1_1 2" xfId="1888" xr:uid="{00000000-0005-0000-0000-00004A070000}"/>
    <cellStyle name="_MultipleSpace_Book1_Jazztel" xfId="1889" xr:uid="{00000000-0005-0000-0000-00004B070000}"/>
    <cellStyle name="_MultipleSpace_Book1_Jazztel 2" xfId="1890" xr:uid="{00000000-0005-0000-0000-00004C070000}"/>
    <cellStyle name="_MultipleSpace_Book1_Jazztel model 16DP3-Exhibits" xfId="1891" xr:uid="{00000000-0005-0000-0000-00004D070000}"/>
    <cellStyle name="_MultipleSpace_Book1_Jazztel model 16DP3-Exhibits 2" xfId="1892" xr:uid="{00000000-0005-0000-0000-00004E070000}"/>
    <cellStyle name="_MultipleSpace_Book1_Jazztel model 16DP3-Exhibits_Orange-Mar01" xfId="1893" xr:uid="{00000000-0005-0000-0000-00004F070000}"/>
    <cellStyle name="_MultipleSpace_Book1_Jazztel model 16DP3-Exhibits_Orange-Mar01 2" xfId="1894" xr:uid="{00000000-0005-0000-0000-000050070000}"/>
    <cellStyle name="_MultipleSpace_Book1_Jazztel model 16DP3-Exhibits_Orange-May01" xfId="1895" xr:uid="{00000000-0005-0000-0000-000051070000}"/>
    <cellStyle name="_MultipleSpace_Book1_Jazztel model 16DP3-Exhibits_Orange-May01 2" xfId="1896" xr:uid="{00000000-0005-0000-0000-000052070000}"/>
    <cellStyle name="_MultipleSpace_Book1_Jazztel model 16DP3-Exhibits_Telefonica Moviles" xfId="1897" xr:uid="{00000000-0005-0000-0000-000053070000}"/>
    <cellStyle name="_MultipleSpace_Book1_Jazztel model 16DP3-Exhibits_Telefonica Moviles 2" xfId="1898" xr:uid="{00000000-0005-0000-0000-000054070000}"/>
    <cellStyle name="_MultipleSpace_Book1_Jazztel model 16DP3-Exhibits_TelenorInitiation-11Jan01" xfId="1899" xr:uid="{00000000-0005-0000-0000-000055070000}"/>
    <cellStyle name="_MultipleSpace_Book1_Jazztel model 16DP3-Exhibits_TelenorInitiation-11Jan01 2" xfId="1900" xr:uid="{00000000-0005-0000-0000-000056070000}"/>
    <cellStyle name="_MultipleSpace_Book1_Jazztel model 16DP3-Exhibits_TelenorWIPFeb01" xfId="1901" xr:uid="{00000000-0005-0000-0000-000057070000}"/>
    <cellStyle name="_MultipleSpace_Book1_Jazztel model 16DP3-Exhibits_TelenorWIPFeb01 2" xfId="1902" xr:uid="{00000000-0005-0000-0000-000058070000}"/>
    <cellStyle name="_MultipleSpace_Book1_Jazztel model 18DP-exhibits" xfId="1903" xr:uid="{00000000-0005-0000-0000-000059070000}"/>
    <cellStyle name="_MultipleSpace_Book1_Jazztel model 18DP-exhibits 2" xfId="1904" xr:uid="{00000000-0005-0000-0000-00005A070000}"/>
    <cellStyle name="_MultipleSpace_Book1_Jazztel model 18DP-exhibits_FT-6June2001" xfId="1905" xr:uid="{00000000-0005-0000-0000-00005B070000}"/>
    <cellStyle name="_MultipleSpace_Book1_Jazztel model 18DP-exhibits_FT-6June2001 2" xfId="1906" xr:uid="{00000000-0005-0000-0000-00005C070000}"/>
    <cellStyle name="_MultipleSpace_Book1_Jazztel model 18DP-exhibits_Orange-May01" xfId="1907" xr:uid="{00000000-0005-0000-0000-00005D070000}"/>
    <cellStyle name="_MultipleSpace_Book1_Jazztel model 18DP-exhibits_Orange-May01 2" xfId="1908" xr:uid="{00000000-0005-0000-0000-00005E070000}"/>
    <cellStyle name="_MultipleSpace_Book1_Jazztel model 18DP-exhibits_T_MOBIL2" xfId="1909" xr:uid="{00000000-0005-0000-0000-00005F070000}"/>
    <cellStyle name="_MultipleSpace_Book1_Jazztel model 18DP-exhibits_T_MOBIL2 2" xfId="1910" xr:uid="{00000000-0005-0000-0000-000060070000}"/>
    <cellStyle name="_MultipleSpace_Book1_Jazztel model 18DP-exhibits_T_MOBIL2_FT-6June2001" xfId="1911" xr:uid="{00000000-0005-0000-0000-000061070000}"/>
    <cellStyle name="_MultipleSpace_Book1_Jazztel model 18DP-exhibits_T_MOBIL2_FT-6June2001 2" xfId="1912" xr:uid="{00000000-0005-0000-0000-000062070000}"/>
    <cellStyle name="_MultipleSpace_Book1_Jazztel model 18DP-exhibits_T_MOBIL2_Telefonica Moviles" xfId="1913" xr:uid="{00000000-0005-0000-0000-000063070000}"/>
    <cellStyle name="_MultipleSpace_Book1_Jazztel model 18DP-exhibits_T_MOBIL2_Telefonica Moviles 2" xfId="1914" xr:uid="{00000000-0005-0000-0000-000064070000}"/>
    <cellStyle name="_MultipleSpace_Book1_Jazztel1" xfId="1915" xr:uid="{00000000-0005-0000-0000-000065070000}"/>
    <cellStyle name="_MultipleSpace_Book1_Jazztel1 2" xfId="1916" xr:uid="{00000000-0005-0000-0000-000066070000}"/>
    <cellStyle name="_MultipleSpace_Book1_Jazztel1_Orange-Mar01" xfId="1917" xr:uid="{00000000-0005-0000-0000-000067070000}"/>
    <cellStyle name="_MultipleSpace_Book1_Jazztel1_Orange-Mar01 2" xfId="1918" xr:uid="{00000000-0005-0000-0000-000068070000}"/>
    <cellStyle name="_MultipleSpace_Book1_Jazztel1_Orange-Mar01_FT-6June2001" xfId="1919" xr:uid="{00000000-0005-0000-0000-000069070000}"/>
    <cellStyle name="_MultipleSpace_Book1_Jazztel1_Orange-Mar01_FT-6June2001 2" xfId="1920" xr:uid="{00000000-0005-0000-0000-00006A070000}"/>
    <cellStyle name="_MultipleSpace_Book1_Jazztel1_Orange-May01_FT-6June2001" xfId="1921" xr:uid="{00000000-0005-0000-0000-00006B070000}"/>
    <cellStyle name="_MultipleSpace_Book1_Jazztel1_Orange-May01_FT-6June2001 2" xfId="1922" xr:uid="{00000000-0005-0000-0000-00006C070000}"/>
    <cellStyle name="_MultipleSpace_Book1_Jazztel1_Telefonica Moviles" xfId="1923" xr:uid="{00000000-0005-0000-0000-00006D070000}"/>
    <cellStyle name="_MultipleSpace_Book1_Jazztel1_Telefonica Moviles 2" xfId="1924" xr:uid="{00000000-0005-0000-0000-00006E070000}"/>
    <cellStyle name="_MultipleSpace_Book1_Jazztel1_TelenorInitiation-11Jan01" xfId="1925" xr:uid="{00000000-0005-0000-0000-00006F070000}"/>
    <cellStyle name="_MultipleSpace_Book1_Jazztel1_TelenorInitiation-11Jan01 2" xfId="1926" xr:uid="{00000000-0005-0000-0000-000070070000}"/>
    <cellStyle name="_MultipleSpace_Book1_Jazztel1_TelenorInitiation-11Jan01_FT-6June2001" xfId="1927" xr:uid="{00000000-0005-0000-0000-000071070000}"/>
    <cellStyle name="_MultipleSpace_Book1_Jazztel1_TelenorInitiation-11Jan01_FT-6June2001 2" xfId="1928" xr:uid="{00000000-0005-0000-0000-000072070000}"/>
    <cellStyle name="_MultipleSpace_Book1_Jazztel1_TelenorWIPFeb01" xfId="1929" xr:uid="{00000000-0005-0000-0000-000073070000}"/>
    <cellStyle name="_MultipleSpace_Book1_Jazztel1_TelenorWIPFeb01 2" xfId="1930" xr:uid="{00000000-0005-0000-0000-000074070000}"/>
    <cellStyle name="_MultipleSpace_Book1_Jazztel1_TelenorWIPFeb01_FT-6June2001" xfId="1931" xr:uid="{00000000-0005-0000-0000-000075070000}"/>
    <cellStyle name="_MultipleSpace_Book1_Jazztel1_TelenorWIPFeb01_FT-6June2001 2" xfId="1932" xr:uid="{00000000-0005-0000-0000-000076070000}"/>
    <cellStyle name="_MultipleSpace_Book1_Model Master" xfId="1933" xr:uid="{00000000-0005-0000-0000-000077070000}"/>
    <cellStyle name="_MultipleSpace_Book1_Model Master 2" xfId="1934" xr:uid="{00000000-0005-0000-0000-000078070000}"/>
    <cellStyle name="_MultipleSpace_Book1_Phoenix Model - Dec 12 (GS Version)" xfId="1935" xr:uid="{00000000-0005-0000-0000-000079070000}"/>
    <cellStyle name="_MultipleSpace_Book1_Vodafone model" xfId="1936" xr:uid="{00000000-0005-0000-0000-00007A070000}"/>
    <cellStyle name="_MultipleSpace_Book1_Vodafone model 2" xfId="1937" xr:uid="{00000000-0005-0000-0000-00007B070000}"/>
    <cellStyle name="_MultipleSpace_Book11" xfId="1938" xr:uid="{00000000-0005-0000-0000-00007C070000}"/>
    <cellStyle name="_MultipleSpace_Book11 2" xfId="1939" xr:uid="{00000000-0005-0000-0000-00007D070000}"/>
    <cellStyle name="_MultipleSpace_Book11_Jazztel" xfId="1940" xr:uid="{00000000-0005-0000-0000-00007E070000}"/>
    <cellStyle name="_MultipleSpace_Book11_Jazztel 2" xfId="1941" xr:uid="{00000000-0005-0000-0000-00007F070000}"/>
    <cellStyle name="_MultipleSpace_Book11_Jazztel model 16DP3-Exhibits_Orange-Mar01" xfId="1942" xr:uid="{00000000-0005-0000-0000-000080070000}"/>
    <cellStyle name="_MultipleSpace_Book11_Jazztel model 16DP3-Exhibits_Orange-Mar01 2" xfId="1943" xr:uid="{00000000-0005-0000-0000-000081070000}"/>
    <cellStyle name="_MultipleSpace_Book11_Jazztel model 16DP3-Exhibits_Orange-May01" xfId="1944" xr:uid="{00000000-0005-0000-0000-000082070000}"/>
    <cellStyle name="_MultipleSpace_Book11_Jazztel model 16DP3-Exhibits_Orange-May01 2" xfId="1945" xr:uid="{00000000-0005-0000-0000-000083070000}"/>
    <cellStyle name="_MultipleSpace_Book11_Jazztel model 16DP3-Exhibits_Telefonica Moviles" xfId="1946" xr:uid="{00000000-0005-0000-0000-000084070000}"/>
    <cellStyle name="_MultipleSpace_Book11_Jazztel model 16DP3-Exhibits_Telefonica Moviles 2" xfId="1947" xr:uid="{00000000-0005-0000-0000-000085070000}"/>
    <cellStyle name="_MultipleSpace_Book11_Jazztel model 16DP3-Exhibits_TelenorInitiation-11Jan01" xfId="1948" xr:uid="{00000000-0005-0000-0000-000086070000}"/>
    <cellStyle name="_MultipleSpace_Book11_Jazztel model 16DP3-Exhibits_TelenorInitiation-11Jan01 2" xfId="1949" xr:uid="{00000000-0005-0000-0000-000087070000}"/>
    <cellStyle name="_MultipleSpace_Book11_Jazztel model 18DP-exhibits" xfId="1950" xr:uid="{00000000-0005-0000-0000-000088070000}"/>
    <cellStyle name="_MultipleSpace_Book11_Jazztel model 18DP-exhibits 2" xfId="1951" xr:uid="{00000000-0005-0000-0000-000089070000}"/>
    <cellStyle name="_MultipleSpace_Book11_Jazztel model 18DP-exhibits_FT-6June2001" xfId="1952" xr:uid="{00000000-0005-0000-0000-00008A070000}"/>
    <cellStyle name="_MultipleSpace_Book11_Jazztel model 18DP-exhibits_FT-6June2001 2" xfId="1953" xr:uid="{00000000-0005-0000-0000-00008B070000}"/>
    <cellStyle name="_MultipleSpace_Book11_Jazztel model 18DP-exhibits_T_MOBIL2" xfId="1954" xr:uid="{00000000-0005-0000-0000-00008C070000}"/>
    <cellStyle name="_MultipleSpace_Book11_Jazztel model 18DP-exhibits_T_MOBIL2 2" xfId="1955" xr:uid="{00000000-0005-0000-0000-00008D070000}"/>
    <cellStyle name="_MultipleSpace_Book11_Jazztel model 18DP-exhibits_T_MOBIL2_FT-6June2001" xfId="1956" xr:uid="{00000000-0005-0000-0000-00008E070000}"/>
    <cellStyle name="_MultipleSpace_Book11_Jazztel model 18DP-exhibits_T_MOBIL2_FT-6June2001 2" xfId="1957" xr:uid="{00000000-0005-0000-0000-00008F070000}"/>
    <cellStyle name="_MultipleSpace_Book11_Jazztel model 18DP-exhibits_T_MOBIL2_Telefonica Moviles" xfId="1958" xr:uid="{00000000-0005-0000-0000-000090070000}"/>
    <cellStyle name="_MultipleSpace_Book11_Jazztel model 18DP-exhibits_T_MOBIL2_Telefonica Moviles 2" xfId="1959" xr:uid="{00000000-0005-0000-0000-000091070000}"/>
    <cellStyle name="_MultipleSpace_Book11_Jazztel model 18DP-exhibits_TelenorInitiation-11Jan01" xfId="1960" xr:uid="{00000000-0005-0000-0000-000092070000}"/>
    <cellStyle name="_MultipleSpace_Book11_Jazztel model 18DP-exhibits_TelenorInitiation-11Jan01 2" xfId="1961" xr:uid="{00000000-0005-0000-0000-000093070000}"/>
    <cellStyle name="_MultipleSpace_Book11_Jazztel model 18DP-exhibits_TelenorWIPFeb01" xfId="1962" xr:uid="{00000000-0005-0000-0000-000094070000}"/>
    <cellStyle name="_MultipleSpace_Book11_Jazztel model 18DP-exhibits_TelenorWIPFeb01 2" xfId="1963" xr:uid="{00000000-0005-0000-0000-000095070000}"/>
    <cellStyle name="_MultipleSpace_Book11_Jazztel model 18DP-exhibits_Telia-April01(new structure)" xfId="1964" xr:uid="{00000000-0005-0000-0000-000096070000}"/>
    <cellStyle name="_MultipleSpace_Book11_Jazztel model 18DP-exhibits_Telia-April01(new structure) 2" xfId="1965" xr:uid="{00000000-0005-0000-0000-000097070000}"/>
    <cellStyle name="_MultipleSpace_Book11_Jazztel model 18DP-exhibits_Telia-April01(new structure)_A4.10_Scoresheet_RLR_31.12.2008 md v180509" xfId="1966" xr:uid="{00000000-0005-0000-0000-000098070000}"/>
    <cellStyle name="_MultipleSpace_Book11_Jazztel model 18DP-exhibits_Telia-April01(new structure)_Consolidation_v-10" xfId="1967" xr:uid="{00000000-0005-0000-0000-000099070000}"/>
    <cellStyle name="_MultipleSpace_Book11_Jazztel model 18DP-exhibits_Telia-April01(new structure)_Consolidation_v-10 2" xfId="1968" xr:uid="{00000000-0005-0000-0000-00009A070000}"/>
    <cellStyle name="_MultipleSpace_Book11_Jazztel model 18DP-exhibits_Telia-April01(new structure)_HRI" xfId="1969" xr:uid="{00000000-0005-0000-0000-00009B070000}"/>
    <cellStyle name="_MultipleSpace_Book11_Jazztel model 18DP-exhibits_Telia-April01(new structure)_HRI 2" xfId="1970" xr:uid="{00000000-0005-0000-0000-00009C070000}"/>
    <cellStyle name="_MultipleSpace_Book11_Jazztel model 18DP-exhibits_Telia-April01(new structure)_IFRS 3q'08 v 4" xfId="1971" xr:uid="{00000000-0005-0000-0000-00009D070000}"/>
    <cellStyle name="_MultipleSpace_Book11_Jazztel model 18DP-exhibits_Telia-April01(new structure)_Intercompany" xfId="1972" xr:uid="{00000000-0005-0000-0000-00009E070000}"/>
    <cellStyle name="_MultipleSpace_Book11_Jazztel model 18DP-exhibits_Telia-April01(new structure)_Loans RIG" xfId="1973" xr:uid="{00000000-0005-0000-0000-00009F070000}"/>
    <cellStyle name="_MultipleSpace_Book11_Jazztel model 18DP-exhibits_Telia-April01(new structure)_RIG" xfId="1974" xr:uid="{00000000-0005-0000-0000-0000A0070000}"/>
    <cellStyle name="_MultipleSpace_Book11_Jazztel model 18DP-exhibits_Telia-April01(new structure)_RLL" xfId="1975" xr:uid="{00000000-0005-0000-0000-0000A1070000}"/>
    <cellStyle name="_MultipleSpace_Book11_Jazztel model 18DP-exhibits_Telia-April01(new structure)_RNL" xfId="1976" xr:uid="{00000000-0005-0000-0000-0000A2070000}"/>
    <cellStyle name="_MultipleSpace_Book11_Jazztel model 18DP-exhibits_Telia-April01(new structure)_RNL 2" xfId="1977" xr:uid="{00000000-0005-0000-0000-0000A3070000}"/>
    <cellStyle name="_MultipleSpace_Book11_Jazztel model 18DP-exhibits_Telia-April01(new structure)_Книга2 (2)" xfId="1978" xr:uid="{00000000-0005-0000-0000-0000A4070000}"/>
    <cellStyle name="_MultipleSpace_Book11_Jazztel model 18DP-exhibits_Telia-April01(new structure)_Лист1" xfId="1979" xr:uid="{00000000-0005-0000-0000-0000A5070000}"/>
    <cellStyle name="_MultipleSpace_Book11_Jazztel1" xfId="1980" xr:uid="{00000000-0005-0000-0000-0000A6070000}"/>
    <cellStyle name="_MultipleSpace_Book11_Jazztel1 2" xfId="1981" xr:uid="{00000000-0005-0000-0000-0000A7070000}"/>
    <cellStyle name="_MultipleSpace_Book11_Jazztel1_Orange-Mar01" xfId="1982" xr:uid="{00000000-0005-0000-0000-0000A8070000}"/>
    <cellStyle name="_MultipleSpace_Book11_Jazztel1_Orange-Mar01 2" xfId="1983" xr:uid="{00000000-0005-0000-0000-0000A9070000}"/>
    <cellStyle name="_MultipleSpace_Book11_Jazztel1_Orange-Mar01_FT-6June2001" xfId="1984" xr:uid="{00000000-0005-0000-0000-0000AA070000}"/>
    <cellStyle name="_MultipleSpace_Book11_Jazztel1_Orange-Mar01_FT-6June2001 2" xfId="1985" xr:uid="{00000000-0005-0000-0000-0000AB070000}"/>
    <cellStyle name="_MultipleSpace_Book11_Jazztel1_Orange-May01" xfId="1986" xr:uid="{00000000-0005-0000-0000-0000AC070000}"/>
    <cellStyle name="_MultipleSpace_Book11_Jazztel1_Orange-May01 2" xfId="1987" xr:uid="{00000000-0005-0000-0000-0000AD070000}"/>
    <cellStyle name="_MultipleSpace_Book11_Jazztel1_Orange-May01_FT-6June2001" xfId="1988" xr:uid="{00000000-0005-0000-0000-0000AE070000}"/>
    <cellStyle name="_MultipleSpace_Book11_Jazztel1_Orange-May01_FT-6June2001 2" xfId="1989" xr:uid="{00000000-0005-0000-0000-0000AF070000}"/>
    <cellStyle name="_MultipleSpace_Book11_Jazztel1_Telefonica Moviles" xfId="1990" xr:uid="{00000000-0005-0000-0000-0000B0070000}"/>
    <cellStyle name="_MultipleSpace_Book11_Jazztel1_Telefonica Moviles 2" xfId="1991" xr:uid="{00000000-0005-0000-0000-0000B1070000}"/>
    <cellStyle name="_MultipleSpace_Book11_Jazztel1_TelenorInitiation-11Jan01" xfId="1992" xr:uid="{00000000-0005-0000-0000-0000B2070000}"/>
    <cellStyle name="_MultipleSpace_Book11_Jazztel1_TelenorInitiation-11Jan01 2" xfId="1993" xr:uid="{00000000-0005-0000-0000-0000B3070000}"/>
    <cellStyle name="_MultipleSpace_Book11_Jazztel1_TelenorInitiation-11Jan01_FT-6June2001" xfId="1994" xr:uid="{00000000-0005-0000-0000-0000B4070000}"/>
    <cellStyle name="_MultipleSpace_Book11_Jazztel1_TelenorInitiation-11Jan01_FT-6June2001 2" xfId="1995" xr:uid="{00000000-0005-0000-0000-0000B5070000}"/>
    <cellStyle name="_MultipleSpace_Book11_Jazztel1_TelenorWIPFeb01_FT-6June2001" xfId="1996" xr:uid="{00000000-0005-0000-0000-0000B6070000}"/>
    <cellStyle name="_MultipleSpace_Book11_Jazztel1_TelenorWIPFeb01_FT-6June2001 2" xfId="1997" xr:uid="{00000000-0005-0000-0000-0000B7070000}"/>
    <cellStyle name="_MultipleSpace_Book12" xfId="1998" xr:uid="{00000000-0005-0000-0000-0000B8070000}"/>
    <cellStyle name="_MultipleSpace_Book12 2" xfId="1999" xr:uid="{00000000-0005-0000-0000-0000B9070000}"/>
    <cellStyle name="_MultipleSpace_Book12_Jazztel model 16DP3-Exhibits" xfId="2000" xr:uid="{00000000-0005-0000-0000-0000BA070000}"/>
    <cellStyle name="_MultipleSpace_Book12_Jazztel model 16DP3-Exhibits 2" xfId="2001" xr:uid="{00000000-0005-0000-0000-0000BB070000}"/>
    <cellStyle name="_MultipleSpace_Book12_Jazztel model 16DP3-Exhibits_Orange-Mar01" xfId="2002" xr:uid="{00000000-0005-0000-0000-0000BC070000}"/>
    <cellStyle name="_MultipleSpace_Book12_Jazztel model 16DP3-Exhibits_Orange-Mar01 2" xfId="2003" xr:uid="{00000000-0005-0000-0000-0000BD070000}"/>
    <cellStyle name="_MultipleSpace_Book12_Jazztel model 16DP3-Exhibits_TelenorInitiation-11Jan01" xfId="2004" xr:uid="{00000000-0005-0000-0000-0000BE070000}"/>
    <cellStyle name="_MultipleSpace_Book12_Jazztel model 16DP3-Exhibits_TelenorInitiation-11Jan01 2" xfId="2005" xr:uid="{00000000-0005-0000-0000-0000BF070000}"/>
    <cellStyle name="_MultipleSpace_Book12_Jazztel model 16DP3-Exhibits_TelenorWIPFeb01" xfId="2006" xr:uid="{00000000-0005-0000-0000-0000C0070000}"/>
    <cellStyle name="_MultipleSpace_Book12_Jazztel model 16DP3-Exhibits_TelenorWIPFeb01 2" xfId="2007" xr:uid="{00000000-0005-0000-0000-0000C1070000}"/>
    <cellStyle name="_MultipleSpace_Book12_Jazztel model 18DP-exhibits" xfId="2008" xr:uid="{00000000-0005-0000-0000-0000C2070000}"/>
    <cellStyle name="_MultipleSpace_Book12_Jazztel model 18DP-exhibits 2" xfId="2009" xr:uid="{00000000-0005-0000-0000-0000C3070000}"/>
    <cellStyle name="_MultipleSpace_Book12_Jazztel model 18DP-exhibits_Orange-Mar01" xfId="2010" xr:uid="{00000000-0005-0000-0000-0000C4070000}"/>
    <cellStyle name="_MultipleSpace_Book12_Jazztel model 18DP-exhibits_Orange-Mar01 2" xfId="2011" xr:uid="{00000000-0005-0000-0000-0000C5070000}"/>
    <cellStyle name="_MultipleSpace_Book12_Jazztel model 18DP-exhibits_Orange-May01" xfId="2012" xr:uid="{00000000-0005-0000-0000-0000C6070000}"/>
    <cellStyle name="_MultipleSpace_Book12_Jazztel model 18DP-exhibits_Orange-May01 2" xfId="2013" xr:uid="{00000000-0005-0000-0000-0000C7070000}"/>
    <cellStyle name="_MultipleSpace_Book12_Jazztel model 18DP-exhibits_T_MOBIL2" xfId="2014" xr:uid="{00000000-0005-0000-0000-0000C8070000}"/>
    <cellStyle name="_MultipleSpace_Book12_Jazztel model 18DP-exhibits_T_MOBIL2 2" xfId="2015" xr:uid="{00000000-0005-0000-0000-0000C9070000}"/>
    <cellStyle name="_MultipleSpace_Book12_Jazztel model 18DP-exhibits_T_MOBIL2_FT-6June2001" xfId="2016" xr:uid="{00000000-0005-0000-0000-0000CA070000}"/>
    <cellStyle name="_MultipleSpace_Book12_Jazztel model 18DP-exhibits_T_MOBIL2_FT-6June2001 2" xfId="2017" xr:uid="{00000000-0005-0000-0000-0000CB070000}"/>
    <cellStyle name="_MultipleSpace_Book12_Jazztel model 18DP-exhibits_T_MOBIL2_Orange-May01" xfId="2018" xr:uid="{00000000-0005-0000-0000-0000CC070000}"/>
    <cellStyle name="_MultipleSpace_Book12_Jazztel model 18DP-exhibits_T_MOBIL2_Orange-May01 2" xfId="2019" xr:uid="{00000000-0005-0000-0000-0000CD070000}"/>
    <cellStyle name="_MultipleSpace_Book12_Jazztel model 18DP-exhibits_T_MOBIL2_Telefonica Moviles" xfId="2020" xr:uid="{00000000-0005-0000-0000-0000CE070000}"/>
    <cellStyle name="_MultipleSpace_Book12_Jazztel model 18DP-exhibits_T_MOBIL2_Telefonica Moviles 2" xfId="2021" xr:uid="{00000000-0005-0000-0000-0000CF070000}"/>
    <cellStyle name="_MultipleSpace_Book12_Jazztel model 18DP-exhibits_Telia-April01(new structure)" xfId="2022" xr:uid="{00000000-0005-0000-0000-0000D0070000}"/>
    <cellStyle name="_MultipleSpace_Book12_Jazztel model 18DP-exhibits_Telia-April01(new structure) 2" xfId="2023" xr:uid="{00000000-0005-0000-0000-0000D1070000}"/>
    <cellStyle name="_MultipleSpace_Book12_Jazztel model 18DP-exhibits_Telia-April01(new structure)_A4.10_Scoresheet_RLR_31.12.2008 md v180509" xfId="2024" xr:uid="{00000000-0005-0000-0000-0000D2070000}"/>
    <cellStyle name="_MultipleSpace_Book12_Jazztel model 18DP-exhibits_Telia-April01(new structure)_Consolidation_v-10" xfId="2025" xr:uid="{00000000-0005-0000-0000-0000D3070000}"/>
    <cellStyle name="_MultipleSpace_Book12_Jazztel model 18DP-exhibits_Telia-April01(new structure)_Consolidation_v-10 2" xfId="2026" xr:uid="{00000000-0005-0000-0000-0000D4070000}"/>
    <cellStyle name="_MultipleSpace_Book12_Jazztel model 18DP-exhibits_Telia-April01(new structure)_HRI" xfId="2027" xr:uid="{00000000-0005-0000-0000-0000D5070000}"/>
    <cellStyle name="_MultipleSpace_Book12_Jazztel model 18DP-exhibits_Telia-April01(new structure)_HRI 2" xfId="2028" xr:uid="{00000000-0005-0000-0000-0000D6070000}"/>
    <cellStyle name="_MultipleSpace_Book12_Jazztel model 18DP-exhibits_Telia-April01(new structure)_IFRS 3q'08 v 4" xfId="2029" xr:uid="{00000000-0005-0000-0000-0000D7070000}"/>
    <cellStyle name="_MultipleSpace_Book12_Jazztel model 18DP-exhibits_Telia-April01(new structure)_Intercompany" xfId="2030" xr:uid="{00000000-0005-0000-0000-0000D8070000}"/>
    <cellStyle name="_MultipleSpace_Book12_Jazztel model 18DP-exhibits_Telia-April01(new structure)_Loans RIG" xfId="2031" xr:uid="{00000000-0005-0000-0000-0000D9070000}"/>
    <cellStyle name="_MultipleSpace_Book12_Jazztel model 18DP-exhibits_Telia-April01(new structure)_RIG" xfId="2032" xr:uid="{00000000-0005-0000-0000-0000DA070000}"/>
    <cellStyle name="_MultipleSpace_Book12_Jazztel model 18DP-exhibits_Telia-April01(new structure)_RLL" xfId="2033" xr:uid="{00000000-0005-0000-0000-0000DB070000}"/>
    <cellStyle name="_MultipleSpace_Book12_Jazztel model 18DP-exhibits_Telia-April01(new structure)_RNL" xfId="2034" xr:uid="{00000000-0005-0000-0000-0000DC070000}"/>
    <cellStyle name="_MultipleSpace_Book12_Jazztel model 18DP-exhibits_Telia-April01(new structure)_RNL 2" xfId="2035" xr:uid="{00000000-0005-0000-0000-0000DD070000}"/>
    <cellStyle name="_MultipleSpace_Book12_Jazztel model 18DP-exhibits_Telia-April01(new structure)_Книга2 (2)" xfId="2036" xr:uid="{00000000-0005-0000-0000-0000DE070000}"/>
    <cellStyle name="_MultipleSpace_Book12_Jazztel model 18DP-exhibits_Telia-April01(new structure)_Лист1" xfId="2037" xr:uid="{00000000-0005-0000-0000-0000DF070000}"/>
    <cellStyle name="_MultipleSpace_Book12_Jazztel1" xfId="2038" xr:uid="{00000000-0005-0000-0000-0000E0070000}"/>
    <cellStyle name="_MultipleSpace_Book12_Jazztel1 2" xfId="2039" xr:uid="{00000000-0005-0000-0000-0000E1070000}"/>
    <cellStyle name="_MultipleSpace_Book12_Jazztel1_Orange-Mar01" xfId="2040" xr:uid="{00000000-0005-0000-0000-0000E2070000}"/>
    <cellStyle name="_MultipleSpace_Book12_Jazztel1_Orange-Mar01 2" xfId="2041" xr:uid="{00000000-0005-0000-0000-0000E3070000}"/>
    <cellStyle name="_MultipleSpace_Book12_Jazztel1_Orange-Mar01_FT-6June2001" xfId="2042" xr:uid="{00000000-0005-0000-0000-0000E4070000}"/>
    <cellStyle name="_MultipleSpace_Book12_Jazztel1_Orange-Mar01_FT-6June2001 2" xfId="2043" xr:uid="{00000000-0005-0000-0000-0000E5070000}"/>
    <cellStyle name="_MultipleSpace_Book12_Jazztel1_Orange-May01" xfId="2044" xr:uid="{00000000-0005-0000-0000-0000E6070000}"/>
    <cellStyle name="_MultipleSpace_Book12_Jazztel1_Orange-May01 2" xfId="2045" xr:uid="{00000000-0005-0000-0000-0000E7070000}"/>
    <cellStyle name="_MultipleSpace_Book12_Jazztel1_Telefonica Moviles" xfId="2046" xr:uid="{00000000-0005-0000-0000-0000E8070000}"/>
    <cellStyle name="_MultipleSpace_Book12_Jazztel1_Telefonica Moviles 2" xfId="2047" xr:uid="{00000000-0005-0000-0000-0000E9070000}"/>
    <cellStyle name="_MultipleSpace_Book12_Jazztel1_TelenorInitiation-11Jan01" xfId="2048" xr:uid="{00000000-0005-0000-0000-0000EA070000}"/>
    <cellStyle name="_MultipleSpace_Book12_Jazztel1_TelenorInitiation-11Jan01 2" xfId="2049" xr:uid="{00000000-0005-0000-0000-0000EB070000}"/>
    <cellStyle name="_MultipleSpace_Book12_Jazztel1_TelenorInitiation-11Jan01_FT-6June2001" xfId="2050" xr:uid="{00000000-0005-0000-0000-0000EC070000}"/>
    <cellStyle name="_MultipleSpace_Book12_Jazztel1_TelenorInitiation-11Jan01_FT-6June2001 2" xfId="2051" xr:uid="{00000000-0005-0000-0000-0000ED070000}"/>
    <cellStyle name="_MultipleSpace_Book12_Jazztel1_TelenorWIPFeb01" xfId="2052" xr:uid="{00000000-0005-0000-0000-0000EE070000}"/>
    <cellStyle name="_MultipleSpace_Book12_Jazztel1_TelenorWIPFeb01 2" xfId="2053" xr:uid="{00000000-0005-0000-0000-0000EF070000}"/>
    <cellStyle name="_MultipleSpace_Book12_Jazztel1_TelenorWIPFeb01_FT-6June2001" xfId="2054" xr:uid="{00000000-0005-0000-0000-0000F0070000}"/>
    <cellStyle name="_MultipleSpace_Book12_Jazztel1_TelenorWIPFeb01_FT-6June2001 2" xfId="2055" xr:uid="{00000000-0005-0000-0000-0000F1070000}"/>
    <cellStyle name="_MultipleSpace_Book3" xfId="2056" xr:uid="{00000000-0005-0000-0000-0000F2070000}"/>
    <cellStyle name="_MultipleSpace_Book3 2" xfId="2057" xr:uid="{00000000-0005-0000-0000-0000F3070000}"/>
    <cellStyle name="_MultipleSpace_CC Tracking Model 10-feb (nov results)" xfId="2058" xr:uid="{00000000-0005-0000-0000-0000F4070000}"/>
    <cellStyle name="_MultipleSpace_CC Tracking Model 10-feb (nov results) 2" xfId="2059" xr:uid="{00000000-0005-0000-0000-0000F5070000}"/>
    <cellStyle name="_MultipleSpace_Clean_LBO_Model_Mar_021" xfId="2060" xr:uid="{00000000-0005-0000-0000-0000F6070000}"/>
    <cellStyle name="_MultipleSpace_Copy of Uralkali Summary Business Plan 14 Apr 04 (sent)1250404 input for Union DCF" xfId="2061" xr:uid="{00000000-0005-0000-0000-0000F7070000}"/>
    <cellStyle name="_MultipleSpace_Dakota Operating Model v1" xfId="2062" xr:uid="{00000000-0005-0000-0000-0000F8070000}"/>
    <cellStyle name="_MultipleSpace_Dakota Operating Model v1 2" xfId="2063" xr:uid="{00000000-0005-0000-0000-0000F9070000}"/>
    <cellStyle name="_MultipleSpace_dcf" xfId="2064" xr:uid="{00000000-0005-0000-0000-0000FA070000}"/>
    <cellStyle name="_MultipleSpace_dcf 2" xfId="2065" xr:uid="{00000000-0005-0000-0000-0000FB070000}"/>
    <cellStyle name="_MultipleSpace_DCF Summary pages" xfId="2066" xr:uid="{00000000-0005-0000-0000-0000FC070000}"/>
    <cellStyle name="_MultipleSpace_DCF Summary pages 2" xfId="2067" xr:uid="{00000000-0005-0000-0000-0000FD070000}"/>
    <cellStyle name="_MultipleSpace_DCF Summary pages_Jazztel" xfId="2068" xr:uid="{00000000-0005-0000-0000-0000FE070000}"/>
    <cellStyle name="_MultipleSpace_DCF Summary pages_Jazztel 2" xfId="2069" xr:uid="{00000000-0005-0000-0000-0000FF070000}"/>
    <cellStyle name="_MultipleSpace_DCF Summary pages_Jazztel model 16DP3-Exhibits_Orange-Mar01" xfId="2070" xr:uid="{00000000-0005-0000-0000-000000080000}"/>
    <cellStyle name="_MultipleSpace_DCF Summary pages_Jazztel model 16DP3-Exhibits_Orange-Mar01 2" xfId="2071" xr:uid="{00000000-0005-0000-0000-000001080000}"/>
    <cellStyle name="_MultipleSpace_DCF Summary pages_Jazztel model 16DP3-Exhibits_Telefonica Moviles" xfId="2072" xr:uid="{00000000-0005-0000-0000-000002080000}"/>
    <cellStyle name="_MultipleSpace_DCF Summary pages_Jazztel model 16DP3-Exhibits_Telefonica Moviles 2" xfId="2073" xr:uid="{00000000-0005-0000-0000-000003080000}"/>
    <cellStyle name="_MultipleSpace_DCF Summary pages_Jazztel model 16DP3-Exhibits_TelenorInitiation-11Jan01" xfId="2074" xr:uid="{00000000-0005-0000-0000-000004080000}"/>
    <cellStyle name="_MultipleSpace_DCF Summary pages_Jazztel model 16DP3-Exhibits_TelenorInitiation-11Jan01 2" xfId="2075" xr:uid="{00000000-0005-0000-0000-000005080000}"/>
    <cellStyle name="_MultipleSpace_DCF Summary pages_Jazztel model 16DP3-Exhibits_TelenorWIPFeb01" xfId="2076" xr:uid="{00000000-0005-0000-0000-000006080000}"/>
    <cellStyle name="_MultipleSpace_DCF Summary pages_Jazztel model 16DP3-Exhibits_TelenorWIPFeb01 2" xfId="2077" xr:uid="{00000000-0005-0000-0000-000007080000}"/>
    <cellStyle name="_MultipleSpace_DCF Summary pages_Jazztel model 18DP-exhibits" xfId="2078" xr:uid="{00000000-0005-0000-0000-000008080000}"/>
    <cellStyle name="_MultipleSpace_DCF Summary pages_Jazztel model 18DP-exhibits 2" xfId="2079" xr:uid="{00000000-0005-0000-0000-000009080000}"/>
    <cellStyle name="_MultipleSpace_DCF Summary pages_Jazztel model 18DP-exhibits_FT-6June2001" xfId="2080" xr:uid="{00000000-0005-0000-0000-00000A080000}"/>
    <cellStyle name="_MultipleSpace_DCF Summary pages_Jazztel model 18DP-exhibits_FT-6June2001 2" xfId="2081" xr:uid="{00000000-0005-0000-0000-00000B080000}"/>
    <cellStyle name="_MultipleSpace_DCF Summary pages_Jazztel model 18DP-exhibits_Orange-Mar01" xfId="2082" xr:uid="{00000000-0005-0000-0000-00000C080000}"/>
    <cellStyle name="_MultipleSpace_DCF Summary pages_Jazztel model 18DP-exhibits_Orange-Mar01 2" xfId="2083" xr:uid="{00000000-0005-0000-0000-00000D080000}"/>
    <cellStyle name="_MultipleSpace_DCF Summary pages_Jazztel model 18DP-exhibits_Orange-May01" xfId="2084" xr:uid="{00000000-0005-0000-0000-00000E080000}"/>
    <cellStyle name="_MultipleSpace_DCF Summary pages_Jazztel model 18DP-exhibits_Orange-May01 2" xfId="2085" xr:uid="{00000000-0005-0000-0000-00000F080000}"/>
    <cellStyle name="_MultipleSpace_DCF Summary pages_Jazztel model 18DP-exhibits_TelenorInitiation-11Jan01" xfId="2086" xr:uid="{00000000-0005-0000-0000-000010080000}"/>
    <cellStyle name="_MultipleSpace_DCF Summary pages_Jazztel model 18DP-exhibits_TelenorInitiation-11Jan01 2" xfId="2087" xr:uid="{00000000-0005-0000-0000-000011080000}"/>
    <cellStyle name="_MultipleSpace_DCF Summary pages_Jazztel model 18DP-exhibits_TelenorWIPFeb01" xfId="2088" xr:uid="{00000000-0005-0000-0000-000012080000}"/>
    <cellStyle name="_MultipleSpace_DCF Summary pages_Jazztel model 18DP-exhibits_TelenorWIPFeb01 2" xfId="2089" xr:uid="{00000000-0005-0000-0000-000013080000}"/>
    <cellStyle name="_MultipleSpace_DCF Summary pages_Jazztel model 18DP-exhibits_Telia-April01(new structure)" xfId="2090" xr:uid="{00000000-0005-0000-0000-000014080000}"/>
    <cellStyle name="_MultipleSpace_DCF Summary pages_Jazztel model 18DP-exhibits_Telia-April01(new structure) 2" xfId="2091" xr:uid="{00000000-0005-0000-0000-000015080000}"/>
    <cellStyle name="_MultipleSpace_DCF Summary pages_Jazztel model 18DP-exhibits_Telia-April01(new structure)_A4.10_Scoresheet_RLR_31.12.2008 md v180509" xfId="2092" xr:uid="{00000000-0005-0000-0000-000016080000}"/>
    <cellStyle name="_MultipleSpace_DCF Summary pages_Jazztel model 18DP-exhibits_Telia-April01(new structure)_Consolidation_v-10" xfId="2093" xr:uid="{00000000-0005-0000-0000-000017080000}"/>
    <cellStyle name="_MultipleSpace_DCF Summary pages_Jazztel model 18DP-exhibits_Telia-April01(new structure)_Consolidation_v-10 2" xfId="2094" xr:uid="{00000000-0005-0000-0000-000018080000}"/>
    <cellStyle name="_MultipleSpace_DCF Summary pages_Jazztel model 18DP-exhibits_Telia-April01(new structure)_HRI" xfId="2095" xr:uid="{00000000-0005-0000-0000-000019080000}"/>
    <cellStyle name="_MultipleSpace_DCF Summary pages_Jazztel model 18DP-exhibits_Telia-April01(new structure)_HRI 2" xfId="2096" xr:uid="{00000000-0005-0000-0000-00001A080000}"/>
    <cellStyle name="_MultipleSpace_DCF Summary pages_Jazztel model 18DP-exhibits_Telia-April01(new structure)_IFRS 3q'08 v 4" xfId="2097" xr:uid="{00000000-0005-0000-0000-00001B080000}"/>
    <cellStyle name="_MultipleSpace_DCF Summary pages_Jazztel model 18DP-exhibits_Telia-April01(new structure)_Intercompany" xfId="2098" xr:uid="{00000000-0005-0000-0000-00001C080000}"/>
    <cellStyle name="_MultipleSpace_DCF Summary pages_Jazztel model 18DP-exhibits_Telia-April01(new structure)_Loans RIG" xfId="2099" xr:uid="{00000000-0005-0000-0000-00001D080000}"/>
    <cellStyle name="_MultipleSpace_DCF Summary pages_Jazztel model 18DP-exhibits_Telia-April01(new structure)_RIG" xfId="2100" xr:uid="{00000000-0005-0000-0000-00001E080000}"/>
    <cellStyle name="_MultipleSpace_DCF Summary pages_Jazztel model 18DP-exhibits_Telia-April01(new structure)_RLL" xfId="2101" xr:uid="{00000000-0005-0000-0000-00001F080000}"/>
    <cellStyle name="_MultipleSpace_DCF Summary pages_Jazztel model 18DP-exhibits_Telia-April01(new structure)_RNL" xfId="2102" xr:uid="{00000000-0005-0000-0000-000020080000}"/>
    <cellStyle name="_MultipleSpace_DCF Summary pages_Jazztel model 18DP-exhibits_Telia-April01(new structure)_RNL 2" xfId="2103" xr:uid="{00000000-0005-0000-0000-000021080000}"/>
    <cellStyle name="_MultipleSpace_DCF Summary pages_Jazztel model 18DP-exhibits_Telia-April01(new structure)_Книга2 (2)" xfId="2104" xr:uid="{00000000-0005-0000-0000-000022080000}"/>
    <cellStyle name="_MultipleSpace_DCF Summary pages_Jazztel model 18DP-exhibits_Telia-April01(new structure)_Лист1" xfId="2105" xr:uid="{00000000-0005-0000-0000-000023080000}"/>
    <cellStyle name="_MultipleSpace_DCF Summary pages_Jazztel1" xfId="2106" xr:uid="{00000000-0005-0000-0000-000024080000}"/>
    <cellStyle name="_MultipleSpace_DCF Summary pages_Jazztel1 2" xfId="2107" xr:uid="{00000000-0005-0000-0000-000025080000}"/>
    <cellStyle name="_MultipleSpace_DCF Summary pages_Jazztel1_Orange-Mar01" xfId="2108" xr:uid="{00000000-0005-0000-0000-000026080000}"/>
    <cellStyle name="_MultipleSpace_DCF Summary pages_Jazztel1_Orange-Mar01 2" xfId="2109" xr:uid="{00000000-0005-0000-0000-000027080000}"/>
    <cellStyle name="_MultipleSpace_DCF Summary pages_Jazztel1_Orange-Mar01_FT-6June2001" xfId="2110" xr:uid="{00000000-0005-0000-0000-000028080000}"/>
    <cellStyle name="_MultipleSpace_DCF Summary pages_Jazztel1_Orange-Mar01_FT-6June2001 2" xfId="2111" xr:uid="{00000000-0005-0000-0000-000029080000}"/>
    <cellStyle name="_MultipleSpace_DCF Summary pages_Jazztel1_Orange-May01" xfId="2112" xr:uid="{00000000-0005-0000-0000-00002A080000}"/>
    <cellStyle name="_MultipleSpace_DCF Summary pages_Jazztel1_Orange-May01 2" xfId="2113" xr:uid="{00000000-0005-0000-0000-00002B080000}"/>
    <cellStyle name="_MultipleSpace_DCF Summary pages_Jazztel1_Orange-May01_FT-6June2001" xfId="2114" xr:uid="{00000000-0005-0000-0000-00002C080000}"/>
    <cellStyle name="_MultipleSpace_DCF Summary pages_Jazztel1_Orange-May01_FT-6June2001 2" xfId="2115" xr:uid="{00000000-0005-0000-0000-00002D080000}"/>
    <cellStyle name="_MultipleSpace_DCF Summary pages_Jazztel1_Telefonica Moviles" xfId="2116" xr:uid="{00000000-0005-0000-0000-00002E080000}"/>
    <cellStyle name="_MultipleSpace_DCF Summary pages_Jazztel1_Telefonica Moviles 2" xfId="2117" xr:uid="{00000000-0005-0000-0000-00002F080000}"/>
    <cellStyle name="_MultipleSpace_DCF Summary pages_Jazztel1_TelenorInitiation-11Jan01" xfId="2118" xr:uid="{00000000-0005-0000-0000-000030080000}"/>
    <cellStyle name="_MultipleSpace_DCF Summary pages_Jazztel1_TelenorInitiation-11Jan01 2" xfId="2119" xr:uid="{00000000-0005-0000-0000-000031080000}"/>
    <cellStyle name="_MultipleSpace_DCF Summary pages_Jazztel1_TelenorWIPFeb01_FT-6June2001" xfId="2120" xr:uid="{00000000-0005-0000-0000-000032080000}"/>
    <cellStyle name="_MultipleSpace_DCF Summary pages_Jazztel1_TelenorWIPFeb01_FT-6June2001 2" xfId="2121" xr:uid="{00000000-0005-0000-0000-000033080000}"/>
    <cellStyle name="_MultipleSpace_EcoTekh DCF model v.1" xfId="2122" xr:uid="{00000000-0005-0000-0000-000034080000}"/>
    <cellStyle name="_MultipleSpace_EcoTekh DCF model v.1 2" xfId="2123" xr:uid="{00000000-0005-0000-0000-000035080000}"/>
    <cellStyle name="_MultipleSpace_Financing alternatives key credit" xfId="2124" xr:uid="{00000000-0005-0000-0000-000036080000}"/>
    <cellStyle name="_MultipleSpace_Financing alternatives key credit 2" xfId="2125" xr:uid="{00000000-0005-0000-0000-000037080000}"/>
    <cellStyle name="_MultipleSpace_FT-6June2001" xfId="2126" xr:uid="{00000000-0005-0000-0000-000038080000}"/>
    <cellStyle name="_MultipleSpace_FT-6June2001 2" xfId="2127" xr:uid="{00000000-0005-0000-0000-000039080000}"/>
    <cellStyle name="_MultipleSpace_Future Benchmarking" xfId="2128" xr:uid="{00000000-0005-0000-0000-00003A080000}"/>
    <cellStyle name="_MultipleSpace_Jazztel model 15-exhibits" xfId="2129" xr:uid="{00000000-0005-0000-0000-00003B080000}"/>
    <cellStyle name="_MultipleSpace_Jazztel model 15-exhibits 2" xfId="2130" xr:uid="{00000000-0005-0000-0000-00003C080000}"/>
    <cellStyle name="_MultipleSpace_Jazztel model 15-exhibits bis" xfId="2131" xr:uid="{00000000-0005-0000-0000-00003D080000}"/>
    <cellStyle name="_MultipleSpace_Jazztel model 15-exhibits bis 2" xfId="2132" xr:uid="{00000000-0005-0000-0000-00003E080000}"/>
    <cellStyle name="_MultipleSpace_Jazztel model 15-exhibits bis_Orange-May01" xfId="2133" xr:uid="{00000000-0005-0000-0000-00003F080000}"/>
    <cellStyle name="_MultipleSpace_Jazztel model 15-exhibits bis_Orange-May01 2" xfId="2134" xr:uid="{00000000-0005-0000-0000-000040080000}"/>
    <cellStyle name="_MultipleSpace_Jazztel model 15-exhibits bis_Telefonica Moviles" xfId="2135" xr:uid="{00000000-0005-0000-0000-000041080000}"/>
    <cellStyle name="_MultipleSpace_Jazztel model 15-exhibits bis_Telefonica Moviles 2" xfId="2136" xr:uid="{00000000-0005-0000-0000-000042080000}"/>
    <cellStyle name="_MultipleSpace_Jazztel model 15-exhibits bis_TelenorInitiation-11Jan01" xfId="2137" xr:uid="{00000000-0005-0000-0000-000043080000}"/>
    <cellStyle name="_MultipleSpace_Jazztel model 15-exhibits bis_TelenorInitiation-11Jan01 2" xfId="2138" xr:uid="{00000000-0005-0000-0000-000044080000}"/>
    <cellStyle name="_MultipleSpace_Jazztel model 15-exhibits bis_TelenorWIPFeb01" xfId="2139" xr:uid="{00000000-0005-0000-0000-000045080000}"/>
    <cellStyle name="_MultipleSpace_Jazztel model 15-exhibits bis_TelenorWIPFeb01 2" xfId="2140" xr:uid="{00000000-0005-0000-0000-000046080000}"/>
    <cellStyle name="_MultipleSpace_Jazztel model 15-exhibits_Jazztel" xfId="2141" xr:uid="{00000000-0005-0000-0000-000047080000}"/>
    <cellStyle name="_MultipleSpace_Jazztel model 15-exhibits_Jazztel 2" xfId="2142" xr:uid="{00000000-0005-0000-0000-000048080000}"/>
    <cellStyle name="_MultipleSpace_Jazztel model 15-exhibits_Jazztel model 16DP3-Exhibits" xfId="2143" xr:uid="{00000000-0005-0000-0000-000049080000}"/>
    <cellStyle name="_MultipleSpace_Jazztel model 15-exhibits_Jazztel model 16DP3-Exhibits 2" xfId="2144" xr:uid="{00000000-0005-0000-0000-00004A080000}"/>
    <cellStyle name="_MultipleSpace_Jazztel model 15-exhibits_Jazztel model 16DP3-Exhibits_Orange-Mar01" xfId="2145" xr:uid="{00000000-0005-0000-0000-00004B080000}"/>
    <cellStyle name="_MultipleSpace_Jazztel model 15-exhibits_Jazztel model 16DP3-Exhibits_Orange-Mar01 2" xfId="2146" xr:uid="{00000000-0005-0000-0000-00004C080000}"/>
    <cellStyle name="_MultipleSpace_Jazztel model 15-exhibits_Jazztel model 16DP3-Exhibits_TelenorInitiation-11Jan01" xfId="2147" xr:uid="{00000000-0005-0000-0000-00004D080000}"/>
    <cellStyle name="_MultipleSpace_Jazztel model 15-exhibits_Jazztel model 16DP3-Exhibits_TelenorInitiation-11Jan01 2" xfId="2148" xr:uid="{00000000-0005-0000-0000-00004E080000}"/>
    <cellStyle name="_MultipleSpace_Jazztel model 15-exhibits_Jazztel model 16DP3-Exhibits_TelenorWIPFeb01" xfId="2149" xr:uid="{00000000-0005-0000-0000-00004F080000}"/>
    <cellStyle name="_MultipleSpace_Jazztel model 15-exhibits_Jazztel model 16DP3-Exhibits_TelenorWIPFeb01 2" xfId="2150" xr:uid="{00000000-0005-0000-0000-000050080000}"/>
    <cellStyle name="_MultipleSpace_Jazztel model 15-exhibits_Jazztel model 18DP-exhibits" xfId="2151" xr:uid="{00000000-0005-0000-0000-000051080000}"/>
    <cellStyle name="_MultipleSpace_Jazztel model 15-exhibits_Jazztel model 18DP-exhibits 2" xfId="2152" xr:uid="{00000000-0005-0000-0000-000052080000}"/>
    <cellStyle name="_MultipleSpace_Jazztel model 15-exhibits_Jazztel model 18DP-exhibits_FT-6June2001" xfId="2153" xr:uid="{00000000-0005-0000-0000-000053080000}"/>
    <cellStyle name="_MultipleSpace_Jazztel model 15-exhibits_Jazztel model 18DP-exhibits_FT-6June2001 2" xfId="2154" xr:uid="{00000000-0005-0000-0000-000054080000}"/>
    <cellStyle name="_MultipleSpace_Jazztel model 15-exhibits_Jazztel model 18DP-exhibits_Orange-Mar01" xfId="2155" xr:uid="{00000000-0005-0000-0000-000055080000}"/>
    <cellStyle name="_MultipleSpace_Jazztel model 15-exhibits_Jazztel model 18DP-exhibits_Orange-Mar01 2" xfId="2156" xr:uid="{00000000-0005-0000-0000-000056080000}"/>
    <cellStyle name="_MultipleSpace_Jazztel model 15-exhibits_Jazztel model 18DP-exhibits_Orange-May01" xfId="2157" xr:uid="{00000000-0005-0000-0000-000057080000}"/>
    <cellStyle name="_MultipleSpace_Jazztel model 15-exhibits_Jazztel model 18DP-exhibits_Orange-May01 2" xfId="2158" xr:uid="{00000000-0005-0000-0000-000058080000}"/>
    <cellStyle name="_MultipleSpace_Jazztel model 15-exhibits_Jazztel model 18DP-exhibits_T_MOBIL2" xfId="2159" xr:uid="{00000000-0005-0000-0000-000059080000}"/>
    <cellStyle name="_MultipleSpace_Jazztel model 15-exhibits_Jazztel model 18DP-exhibits_T_MOBIL2 2" xfId="2160" xr:uid="{00000000-0005-0000-0000-00005A080000}"/>
    <cellStyle name="_MultipleSpace_Jazztel model 15-exhibits_Jazztel model 18DP-exhibits_T_MOBIL2_FT-6June2001" xfId="2161" xr:uid="{00000000-0005-0000-0000-00005B080000}"/>
    <cellStyle name="_MultipleSpace_Jazztel model 15-exhibits_Jazztel model 18DP-exhibits_T_MOBIL2_FT-6June2001 2" xfId="2162" xr:uid="{00000000-0005-0000-0000-00005C080000}"/>
    <cellStyle name="_MultipleSpace_Jazztel model 15-exhibits_Jazztel model 18DP-exhibits_T_MOBIL2_Telefonica Moviles" xfId="2163" xr:uid="{00000000-0005-0000-0000-00005D080000}"/>
    <cellStyle name="_MultipleSpace_Jazztel model 15-exhibits_Jazztel model 18DP-exhibits_T_MOBIL2_Telefonica Moviles 2" xfId="2164" xr:uid="{00000000-0005-0000-0000-00005E080000}"/>
    <cellStyle name="_MultipleSpace_Jazztel model 15-exhibits_Jazztel1" xfId="2165" xr:uid="{00000000-0005-0000-0000-00005F080000}"/>
    <cellStyle name="_MultipleSpace_Jazztel model 15-exhibits_Jazztel1 2" xfId="2166" xr:uid="{00000000-0005-0000-0000-000060080000}"/>
    <cellStyle name="_MultipleSpace_Jazztel model 15-exhibits_Jazztel1_Orange-Mar01" xfId="2167" xr:uid="{00000000-0005-0000-0000-000061080000}"/>
    <cellStyle name="_MultipleSpace_Jazztel model 15-exhibits_Jazztel1_Orange-Mar01 2" xfId="2168" xr:uid="{00000000-0005-0000-0000-000062080000}"/>
    <cellStyle name="_MultipleSpace_Jazztel model 15-exhibits_Jazztel1_Orange-Mar01_FT-6June2001" xfId="2169" xr:uid="{00000000-0005-0000-0000-000063080000}"/>
    <cellStyle name="_MultipleSpace_Jazztel model 15-exhibits_Jazztel1_Orange-Mar01_FT-6June2001 2" xfId="2170" xr:uid="{00000000-0005-0000-0000-000064080000}"/>
    <cellStyle name="_MultipleSpace_Jazztel model 15-exhibits_Jazztel1_Orange-May01_FT-6June2001" xfId="2171" xr:uid="{00000000-0005-0000-0000-000065080000}"/>
    <cellStyle name="_MultipleSpace_Jazztel model 15-exhibits_Jazztel1_Orange-May01_FT-6June2001 2" xfId="2172" xr:uid="{00000000-0005-0000-0000-000066080000}"/>
    <cellStyle name="_MultipleSpace_Jazztel model 15-exhibits_Jazztel1_Telefonica Moviles" xfId="2173" xr:uid="{00000000-0005-0000-0000-000067080000}"/>
    <cellStyle name="_MultipleSpace_Jazztel model 15-exhibits_Jazztel1_Telefonica Moviles 2" xfId="2174" xr:uid="{00000000-0005-0000-0000-000068080000}"/>
    <cellStyle name="_MultipleSpace_Jazztel model 15-exhibits_Jazztel1_TelenorInitiation-11Jan01" xfId="2175" xr:uid="{00000000-0005-0000-0000-000069080000}"/>
    <cellStyle name="_MultipleSpace_Jazztel model 15-exhibits_Jazztel1_TelenorInitiation-11Jan01 2" xfId="2176" xr:uid="{00000000-0005-0000-0000-00006A080000}"/>
    <cellStyle name="_MultipleSpace_Jazztel model 15-exhibits_Jazztel1_TelenorInitiation-11Jan01_FT-6June2001" xfId="2177" xr:uid="{00000000-0005-0000-0000-00006B080000}"/>
    <cellStyle name="_MultipleSpace_Jazztel model 15-exhibits_Jazztel1_TelenorInitiation-11Jan01_FT-6June2001 2" xfId="2178" xr:uid="{00000000-0005-0000-0000-00006C080000}"/>
    <cellStyle name="_MultipleSpace_Jazztel model 15-exhibits_Jazztel1_TelenorWIPFeb01" xfId="2179" xr:uid="{00000000-0005-0000-0000-00006D080000}"/>
    <cellStyle name="_MultipleSpace_Jazztel model 15-exhibits_Jazztel1_TelenorWIPFeb01 2" xfId="2180" xr:uid="{00000000-0005-0000-0000-00006E080000}"/>
    <cellStyle name="_MultipleSpace_Jazztel model 15-exhibits_Jazztel1_TelenorWIPFeb01_FT-6June2001" xfId="2181" xr:uid="{00000000-0005-0000-0000-00006F080000}"/>
    <cellStyle name="_MultipleSpace_Jazztel model 15-exhibits_Jazztel1_TelenorWIPFeb01_FT-6June2001 2" xfId="2182" xr:uid="{00000000-0005-0000-0000-000070080000}"/>
    <cellStyle name="_MultipleSpace_Jazztel model 15-exhibits-Friso2_Jazztel" xfId="2183" xr:uid="{00000000-0005-0000-0000-000071080000}"/>
    <cellStyle name="_MultipleSpace_Jazztel model 15-exhibits-Friso2_Jazztel 2" xfId="2184" xr:uid="{00000000-0005-0000-0000-000072080000}"/>
    <cellStyle name="_MultipleSpace_Jazztel model 15-exhibits-Friso2_Jazztel model 16DP3-Exhibits" xfId="2185" xr:uid="{00000000-0005-0000-0000-000073080000}"/>
    <cellStyle name="_MultipleSpace_Jazztel model 15-exhibits-Friso2_Jazztel model 16DP3-Exhibits 2" xfId="2186" xr:uid="{00000000-0005-0000-0000-000074080000}"/>
    <cellStyle name="_MultipleSpace_Jazztel model 15-exhibits-Friso2_Jazztel model 16DP3-Exhibits_Orange-May01" xfId="2187" xr:uid="{00000000-0005-0000-0000-000075080000}"/>
    <cellStyle name="_MultipleSpace_Jazztel model 15-exhibits-Friso2_Jazztel model 16DP3-Exhibits_Orange-May01 2" xfId="2188" xr:uid="{00000000-0005-0000-0000-000076080000}"/>
    <cellStyle name="_MultipleSpace_Jazztel model 15-exhibits-Friso2_Jazztel model 16DP3-Exhibits_TelenorInitiation-11Jan01" xfId="2189" xr:uid="{00000000-0005-0000-0000-000077080000}"/>
    <cellStyle name="_MultipleSpace_Jazztel model 15-exhibits-Friso2_Jazztel model 16DP3-Exhibits_TelenorInitiation-11Jan01 2" xfId="2190" xr:uid="{00000000-0005-0000-0000-000078080000}"/>
    <cellStyle name="_MultipleSpace_Jazztel model 15-exhibits-Friso2_Jazztel model 16DP3-Exhibits_TelenorWIPFeb01" xfId="2191" xr:uid="{00000000-0005-0000-0000-000079080000}"/>
    <cellStyle name="_MultipleSpace_Jazztel model 15-exhibits-Friso2_Jazztel model 16DP3-Exhibits_TelenorWIPFeb01 2" xfId="2192" xr:uid="{00000000-0005-0000-0000-00007A080000}"/>
    <cellStyle name="_MultipleSpace_Jazztel model 15-exhibits-Friso2_Jazztel model 18DP-exhibits" xfId="2193" xr:uid="{00000000-0005-0000-0000-00007B080000}"/>
    <cellStyle name="_MultipleSpace_Jazztel model 15-exhibits-Friso2_Jazztel model 18DP-exhibits 2" xfId="2194" xr:uid="{00000000-0005-0000-0000-00007C080000}"/>
    <cellStyle name="_MultipleSpace_Jazztel model 15-exhibits-Friso2_Jazztel model 18DP-exhibits_FT-6June2001" xfId="2195" xr:uid="{00000000-0005-0000-0000-00007D080000}"/>
    <cellStyle name="_MultipleSpace_Jazztel model 15-exhibits-Friso2_Jazztel model 18DP-exhibits_FT-6June2001 2" xfId="2196" xr:uid="{00000000-0005-0000-0000-00007E080000}"/>
    <cellStyle name="_MultipleSpace_Jazztel model 15-exhibits-Friso2_Jazztel model 18DP-exhibits_Orange-May01" xfId="2197" xr:uid="{00000000-0005-0000-0000-00007F080000}"/>
    <cellStyle name="_MultipleSpace_Jazztel model 15-exhibits-Friso2_Jazztel model 18DP-exhibits_Orange-May01 2" xfId="2198" xr:uid="{00000000-0005-0000-0000-000080080000}"/>
    <cellStyle name="_MultipleSpace_Jazztel model 15-exhibits-Friso2_Jazztel model 18DP-exhibits_T_MOBIL2" xfId="2199" xr:uid="{00000000-0005-0000-0000-000081080000}"/>
    <cellStyle name="_MultipleSpace_Jazztel model 15-exhibits-Friso2_Jazztel model 18DP-exhibits_T_MOBIL2 2" xfId="2200" xr:uid="{00000000-0005-0000-0000-000082080000}"/>
    <cellStyle name="_MultipleSpace_Jazztel model 15-exhibits-Friso2_Jazztel model 18DP-exhibits_T_MOBIL2_Orange-May01" xfId="2201" xr:uid="{00000000-0005-0000-0000-000083080000}"/>
    <cellStyle name="_MultipleSpace_Jazztel model 15-exhibits-Friso2_Jazztel model 18DP-exhibits_T_MOBIL2_Orange-May01 2" xfId="2202" xr:uid="{00000000-0005-0000-0000-000084080000}"/>
    <cellStyle name="_MultipleSpace_Jazztel model 15-exhibits-Friso2_Jazztel model 18DP-exhibits_TelenorInitiation-11Jan01" xfId="2203" xr:uid="{00000000-0005-0000-0000-000085080000}"/>
    <cellStyle name="_MultipleSpace_Jazztel model 15-exhibits-Friso2_Jazztel model 18DP-exhibits_TelenorInitiation-11Jan01 2" xfId="2204" xr:uid="{00000000-0005-0000-0000-000086080000}"/>
    <cellStyle name="_MultipleSpace_Jazztel model 15-exhibits-Friso2_Jazztel model 18DP-exhibits_TelenorWIPFeb01" xfId="2205" xr:uid="{00000000-0005-0000-0000-000087080000}"/>
    <cellStyle name="_MultipleSpace_Jazztel model 15-exhibits-Friso2_Jazztel model 18DP-exhibits_TelenorWIPFeb01 2" xfId="2206" xr:uid="{00000000-0005-0000-0000-000088080000}"/>
    <cellStyle name="_MultipleSpace_Jazztel model 15-exhibits-Friso2_Jazztel1_Orange-May01" xfId="2207" xr:uid="{00000000-0005-0000-0000-000089080000}"/>
    <cellStyle name="_MultipleSpace_Jazztel model 15-exhibits-Friso2_Jazztel1_Orange-May01 2" xfId="2208" xr:uid="{00000000-0005-0000-0000-00008A080000}"/>
    <cellStyle name="_MultipleSpace_Jazztel model 15-exhibits-Friso2_Jazztel1_Orange-May01_FT-6June2001" xfId="2209" xr:uid="{00000000-0005-0000-0000-00008B080000}"/>
    <cellStyle name="_MultipleSpace_Jazztel model 15-exhibits-Friso2_Jazztel1_Orange-May01_FT-6June2001 2" xfId="2210" xr:uid="{00000000-0005-0000-0000-00008C080000}"/>
    <cellStyle name="_MultipleSpace_Jazztel model 15-exhibits-Friso2_Jazztel1_Telefonica Moviles" xfId="2211" xr:uid="{00000000-0005-0000-0000-00008D080000}"/>
    <cellStyle name="_MultipleSpace_Jazztel model 15-exhibits-Friso2_Jazztel1_Telefonica Moviles 2" xfId="2212" xr:uid="{00000000-0005-0000-0000-00008E080000}"/>
    <cellStyle name="_MultipleSpace_Jazztel model 15-exhibits-Friso2_Jazztel1_TelenorInitiation-11Jan01" xfId="2213" xr:uid="{00000000-0005-0000-0000-00008F080000}"/>
    <cellStyle name="_MultipleSpace_Jazztel model 15-exhibits-Friso2_Jazztel1_TelenorInitiation-11Jan01 2" xfId="2214" xr:uid="{00000000-0005-0000-0000-000090080000}"/>
    <cellStyle name="_MultipleSpace_Jazztel model 15-exhibits-Friso2_Jazztel1_TelenorInitiation-11Jan01_FT-6June2001" xfId="2215" xr:uid="{00000000-0005-0000-0000-000091080000}"/>
    <cellStyle name="_MultipleSpace_Jazztel model 15-exhibits-Friso2_Jazztel1_TelenorInitiation-11Jan01_FT-6June2001 2" xfId="2216" xr:uid="{00000000-0005-0000-0000-000092080000}"/>
    <cellStyle name="_MultipleSpace_Jazztel model 15-exhibits-Friso2_Jazztel1_TelenorWIPFeb01_FT-6June2001" xfId="2217" xr:uid="{00000000-0005-0000-0000-000093080000}"/>
    <cellStyle name="_MultipleSpace_Jazztel model 15-exhibits-Friso2_Jazztel1_TelenorWIPFeb01_FT-6June2001 2" xfId="2218" xr:uid="{00000000-0005-0000-0000-000094080000}"/>
    <cellStyle name="_MultipleSpace_Jazztel model 16DP2-Exhibits" xfId="2219" xr:uid="{00000000-0005-0000-0000-000095080000}"/>
    <cellStyle name="_MultipleSpace_Jazztel model 16DP2-Exhibits 2" xfId="2220" xr:uid="{00000000-0005-0000-0000-000096080000}"/>
    <cellStyle name="_MultipleSpace_Jazztel model 16DP2-Exhibits_FT-6June2001" xfId="2221" xr:uid="{00000000-0005-0000-0000-000097080000}"/>
    <cellStyle name="_MultipleSpace_Jazztel model 16DP2-Exhibits_FT-6June2001 2" xfId="2222" xr:uid="{00000000-0005-0000-0000-000098080000}"/>
    <cellStyle name="_MultipleSpace_Jazztel model 16DP2-Exhibits_TelenorInitiation-11Jan01" xfId="2223" xr:uid="{00000000-0005-0000-0000-000099080000}"/>
    <cellStyle name="_MultipleSpace_Jazztel model 16DP2-Exhibits_TelenorInitiation-11Jan01 2" xfId="2224" xr:uid="{00000000-0005-0000-0000-00009A080000}"/>
    <cellStyle name="_MultipleSpace_Jazztel model 16DP3-Exhibits" xfId="2225" xr:uid="{00000000-0005-0000-0000-00009B080000}"/>
    <cellStyle name="_MultipleSpace_Jazztel model 16DP3-Exhibits 2" xfId="2226" xr:uid="{00000000-0005-0000-0000-00009C080000}"/>
    <cellStyle name="_MultipleSpace_Jazztel model 16DP3-Exhibits_FT-6June2001" xfId="2227" xr:uid="{00000000-0005-0000-0000-00009D080000}"/>
    <cellStyle name="_MultipleSpace_Jazztel model 16DP3-Exhibits_FT-6June2001 2" xfId="2228" xr:uid="{00000000-0005-0000-0000-00009E080000}"/>
    <cellStyle name="_MultipleSpace_Jazztel model 16DP3-Exhibits_Telefonica Moviles" xfId="2229" xr:uid="{00000000-0005-0000-0000-00009F080000}"/>
    <cellStyle name="_MultipleSpace_Jazztel model 16DP3-Exhibits_Telefonica Moviles 2" xfId="2230" xr:uid="{00000000-0005-0000-0000-0000A0080000}"/>
    <cellStyle name="_MultipleSpace_Jazztel model 16DP3-Exhibits_TelenorInitiation-11Jan01" xfId="2231" xr:uid="{00000000-0005-0000-0000-0000A1080000}"/>
    <cellStyle name="_MultipleSpace_Jazztel model 16DP3-Exhibits_TelenorInitiation-11Jan01 2" xfId="2232" xr:uid="{00000000-0005-0000-0000-0000A2080000}"/>
    <cellStyle name="_MultipleSpace_LBO (Post IM)" xfId="2233" xr:uid="{00000000-0005-0000-0000-0000A3080000}"/>
    <cellStyle name="_MultipleSpace_LBO (Post IM) 2" xfId="2234" xr:uid="{00000000-0005-0000-0000-0000A4080000}"/>
    <cellStyle name="_MultipleSpace_Orange-Mar01" xfId="2235" xr:uid="{00000000-0005-0000-0000-0000A5080000}"/>
    <cellStyle name="_MultipleSpace_Orange-Mar01 2" xfId="2236" xr:uid="{00000000-0005-0000-0000-0000A6080000}"/>
    <cellStyle name="_MultipleSpace_Orange-May01" xfId="2237" xr:uid="{00000000-0005-0000-0000-0000A7080000}"/>
    <cellStyle name="_MultipleSpace_Orange-May01 2" xfId="2238" xr:uid="{00000000-0005-0000-0000-0000A8080000}"/>
    <cellStyle name="_MultipleSpace_Project Wincor LBO Model 2a" xfId="2239" xr:uid="{00000000-0005-0000-0000-0000A9080000}"/>
    <cellStyle name="_MultipleSpace_Surftime DCF v7" xfId="2240" xr:uid="{00000000-0005-0000-0000-0000AA080000}"/>
    <cellStyle name="_MultipleSpace_Surftime DCF v7 2" xfId="2241" xr:uid="{00000000-0005-0000-0000-0000AB080000}"/>
    <cellStyle name="_MultipleSpace_Telefonica Moviles" xfId="2242" xr:uid="{00000000-0005-0000-0000-0000AC080000}"/>
    <cellStyle name="_MultipleSpace_Telefonica Moviles 2" xfId="2243" xr:uid="{00000000-0005-0000-0000-0000AD080000}"/>
    <cellStyle name="_MultipleSpace_TelenorInitiation-11Jan01" xfId="2244" xr:uid="{00000000-0005-0000-0000-0000AE080000}"/>
    <cellStyle name="_MultipleSpace_TelenorInitiation-11Jan01 2" xfId="2245" xr:uid="{00000000-0005-0000-0000-0000AF080000}"/>
    <cellStyle name="_MultipleSpace_TelenorWIPFeb01" xfId="2246" xr:uid="{00000000-0005-0000-0000-0000B0080000}"/>
    <cellStyle name="_MultipleSpace_TelenorWIPFeb01 2" xfId="2247" xr:uid="{00000000-0005-0000-0000-0000B1080000}"/>
    <cellStyle name="_Percent" xfId="2248" xr:uid="{00000000-0005-0000-0000-0000B2080000}"/>
    <cellStyle name="_Percent 2" xfId="2249" xr:uid="{00000000-0005-0000-0000-0000B3080000}"/>
    <cellStyle name="_Percent modified" xfId="2250" xr:uid="{00000000-0005-0000-0000-0000B4080000}"/>
    <cellStyle name="_Percent modified 2" xfId="2251" xr:uid="{00000000-0005-0000-0000-0000B5080000}"/>
    <cellStyle name="_Percent modified underline" xfId="2252" xr:uid="{00000000-0005-0000-0000-0000B6080000}"/>
    <cellStyle name="_Percent modified underline 2" xfId="2253" xr:uid="{00000000-0005-0000-0000-0000B7080000}"/>
    <cellStyle name="_Percent modified underline_Sheet1" xfId="2254" xr:uid="{00000000-0005-0000-0000-0000B8080000}"/>
    <cellStyle name="_Percent modified underline_Лист1" xfId="2255" xr:uid="{00000000-0005-0000-0000-0000B9080000}"/>
    <cellStyle name="_Percent_3G Models" xfId="2256" xr:uid="{00000000-0005-0000-0000-0000BA080000}"/>
    <cellStyle name="_Percent_3G Models 2" xfId="2257" xr:uid="{00000000-0005-0000-0000-0000BB080000}"/>
    <cellStyle name="_Percent_avp" xfId="2258" xr:uid="{00000000-0005-0000-0000-0000BC080000}"/>
    <cellStyle name="_Percent_avp 2" xfId="2259" xr:uid="{00000000-0005-0000-0000-0000BD080000}"/>
    <cellStyle name="_Percent_Book1" xfId="2260" xr:uid="{00000000-0005-0000-0000-0000BE080000}"/>
    <cellStyle name="_Percent_Book1 2" xfId="2261" xr:uid="{00000000-0005-0000-0000-0000BF080000}"/>
    <cellStyle name="_Percent_Book1_3G Models" xfId="2262" xr:uid="{00000000-0005-0000-0000-0000C0080000}"/>
    <cellStyle name="_Percent_Book1_3G Models 2" xfId="2263" xr:uid="{00000000-0005-0000-0000-0000C1080000}"/>
    <cellStyle name="_Percent_Book1_Jazztel model 16DP3-Exhibits" xfId="2264" xr:uid="{00000000-0005-0000-0000-0000C2080000}"/>
    <cellStyle name="_Percent_Book1_Jazztel model 16DP3-Exhibits 2" xfId="2265" xr:uid="{00000000-0005-0000-0000-0000C3080000}"/>
    <cellStyle name="_Percent_Book1_Jazztel model 16DP3-Exhibits_3G Models" xfId="2266" xr:uid="{00000000-0005-0000-0000-0000C4080000}"/>
    <cellStyle name="_Percent_Book1_Jazztel model 16DP3-Exhibits_3G Models 2" xfId="2267" xr:uid="{00000000-0005-0000-0000-0000C5080000}"/>
    <cellStyle name="_Percent_Book1_Jazztel model 16DP3-Exhibits_Orange-Mar01" xfId="2268" xr:uid="{00000000-0005-0000-0000-0000C6080000}"/>
    <cellStyle name="_Percent_Book1_Jazztel model 16DP3-Exhibits_Orange-Mar01 2" xfId="2269" xr:uid="{00000000-0005-0000-0000-0000C7080000}"/>
    <cellStyle name="_Percent_Book1_Jazztel model 16DP3-Exhibits_T_MOBIL2_Telefonica Moviles" xfId="2270" xr:uid="{00000000-0005-0000-0000-0000C8080000}"/>
    <cellStyle name="_Percent_Book1_Jazztel model 16DP3-Exhibits_T_MOBIL2_Telefonica Moviles 2" xfId="2271" xr:uid="{00000000-0005-0000-0000-0000C9080000}"/>
    <cellStyle name="_Percent_Book1_Jazztel model 16DP3-Exhibits_Telefonica Moviles" xfId="2272" xr:uid="{00000000-0005-0000-0000-0000CA080000}"/>
    <cellStyle name="_Percent_Book1_Jazztel model 16DP3-Exhibits_Telefonica Moviles 2" xfId="2273" xr:uid="{00000000-0005-0000-0000-0000CB080000}"/>
    <cellStyle name="_Percent_Book1_Jazztel model 18DP-exhibits_3G Models" xfId="2274" xr:uid="{00000000-0005-0000-0000-0000CC080000}"/>
    <cellStyle name="_Percent_Book1_Jazztel model 18DP-exhibits_3G Models 2" xfId="2275" xr:uid="{00000000-0005-0000-0000-0000CD080000}"/>
    <cellStyle name="_Percent_Book1_Orange-Sep01" xfId="2276" xr:uid="{00000000-0005-0000-0000-0000CE080000}"/>
    <cellStyle name="_Percent_Book1_Orange-Sep01 2" xfId="2277" xr:uid="{00000000-0005-0000-0000-0000CF080000}"/>
    <cellStyle name="_Percent_Book1_Telefonica Moviles" xfId="2278" xr:uid="{00000000-0005-0000-0000-0000D0080000}"/>
    <cellStyle name="_Percent_Book1_Telefonica Moviles 2" xfId="2279" xr:uid="{00000000-0005-0000-0000-0000D1080000}"/>
    <cellStyle name="_Percent_Book1_Vodafone model" xfId="2280" xr:uid="{00000000-0005-0000-0000-0000D2080000}"/>
    <cellStyle name="_Percent_Book1_Vodafone model 2" xfId="2281" xr:uid="{00000000-0005-0000-0000-0000D3080000}"/>
    <cellStyle name="_Percent_Book1_Vodafone model_A4.10_Scoresheet_RLR_31.12.2008 md v180509" xfId="2282" xr:uid="{00000000-0005-0000-0000-0000D4080000}"/>
    <cellStyle name="_Percent_Book1_Vodafone model_Consolidation_v-10" xfId="2283" xr:uid="{00000000-0005-0000-0000-0000D5080000}"/>
    <cellStyle name="_Percent_Book1_Vodafone model_Consolidation_v-10 2" xfId="2284" xr:uid="{00000000-0005-0000-0000-0000D6080000}"/>
    <cellStyle name="_Percent_Book1_Vodafone model_Consolidation_v-10_Loans Consolidation Template v.1" xfId="2285" xr:uid="{00000000-0005-0000-0000-0000D7080000}"/>
    <cellStyle name="_Percent_Book1_Vodafone model_HRI" xfId="2286" xr:uid="{00000000-0005-0000-0000-0000D8080000}"/>
    <cellStyle name="_Percent_Book1_Vodafone model_HRI 2" xfId="2287" xr:uid="{00000000-0005-0000-0000-0000D9080000}"/>
    <cellStyle name="_Percent_Book1_Vodafone model_HRI_Loans Consolidation Template v.1" xfId="2288" xr:uid="{00000000-0005-0000-0000-0000DA080000}"/>
    <cellStyle name="_Percent_Book1_Vodafone model_IFRS 3q'08 v 4" xfId="2289" xr:uid="{00000000-0005-0000-0000-0000DB080000}"/>
    <cellStyle name="_Percent_Book1_Vodafone model_Intercompany" xfId="2290" xr:uid="{00000000-0005-0000-0000-0000DC080000}"/>
    <cellStyle name="_Percent_Book1_Vodafone model_Loans RIG" xfId="2291" xr:uid="{00000000-0005-0000-0000-0000DD080000}"/>
    <cellStyle name="_Percent_Book1_Vodafone model_RIG" xfId="2292" xr:uid="{00000000-0005-0000-0000-0000DE080000}"/>
    <cellStyle name="_Percent_Book1_Vodafone model_RLL" xfId="2293" xr:uid="{00000000-0005-0000-0000-0000DF080000}"/>
    <cellStyle name="_Percent_Book1_Vodafone model_RNL" xfId="2294" xr:uid="{00000000-0005-0000-0000-0000E0080000}"/>
    <cellStyle name="_Percent_Book1_Vodafone model_RNL 2" xfId="2295" xr:uid="{00000000-0005-0000-0000-0000E1080000}"/>
    <cellStyle name="_Percent_Book1_Vodafone model_RNL_Loans Consolidation Template v.1" xfId="2296" xr:uid="{00000000-0005-0000-0000-0000E2080000}"/>
    <cellStyle name="_Percent_Book1_Vodafone model_Книга2 (2)" xfId="2297" xr:uid="{00000000-0005-0000-0000-0000E3080000}"/>
    <cellStyle name="_Percent_Book1_Vodafone model_Лист1" xfId="2298" xr:uid="{00000000-0005-0000-0000-0000E4080000}"/>
    <cellStyle name="_Percent_Book11" xfId="2299" xr:uid="{00000000-0005-0000-0000-0000E5080000}"/>
    <cellStyle name="_Percent_Book11 2" xfId="2300" xr:uid="{00000000-0005-0000-0000-0000E6080000}"/>
    <cellStyle name="_Percent_Book11_3G Models" xfId="2301" xr:uid="{00000000-0005-0000-0000-0000E7080000}"/>
    <cellStyle name="_Percent_Book11_3G Models 2" xfId="2302" xr:uid="{00000000-0005-0000-0000-0000E8080000}"/>
    <cellStyle name="_Percent_Book11_A4.10_Scoresheet_RLR_31.12.2008 md v180509" xfId="2303" xr:uid="{00000000-0005-0000-0000-0000E9080000}"/>
    <cellStyle name="_Percent_Book11_Consolidation_v-10" xfId="2304" xr:uid="{00000000-0005-0000-0000-0000EA080000}"/>
    <cellStyle name="_Percent_Book11_Consolidation_v-10 2" xfId="2305" xr:uid="{00000000-0005-0000-0000-0000EB080000}"/>
    <cellStyle name="_Percent_Book11_Consolidation_v-10_Loans Consolidation Template v.1" xfId="2306" xr:uid="{00000000-0005-0000-0000-0000EC080000}"/>
    <cellStyle name="_Percent_Book11_HRI" xfId="2307" xr:uid="{00000000-0005-0000-0000-0000ED080000}"/>
    <cellStyle name="_Percent_Book11_HRI 2" xfId="2308" xr:uid="{00000000-0005-0000-0000-0000EE080000}"/>
    <cellStyle name="_Percent_Book11_HRI_Loans Consolidation Template v.1" xfId="2309" xr:uid="{00000000-0005-0000-0000-0000EF080000}"/>
    <cellStyle name="_Percent_Book11_IFRS 3q'08 v 4" xfId="2310" xr:uid="{00000000-0005-0000-0000-0000F0080000}"/>
    <cellStyle name="_Percent_Book11_Intercompany" xfId="2311" xr:uid="{00000000-0005-0000-0000-0000F1080000}"/>
    <cellStyle name="_Percent_Book11_Jazztel model 16DP3-Exhibits" xfId="2312" xr:uid="{00000000-0005-0000-0000-0000F2080000}"/>
    <cellStyle name="_Percent_Book11_Jazztel model 16DP3-Exhibits 2" xfId="2313" xr:uid="{00000000-0005-0000-0000-0000F3080000}"/>
    <cellStyle name="_Percent_Book11_Jazztel model 16DP3-Exhibits_3G Models" xfId="2314" xr:uid="{00000000-0005-0000-0000-0000F4080000}"/>
    <cellStyle name="_Percent_Book11_Jazztel model 16DP3-Exhibits_3G Models 2" xfId="2315" xr:uid="{00000000-0005-0000-0000-0000F5080000}"/>
    <cellStyle name="_Percent_Book11_Jazztel model 16DP3-Exhibits_Orange-May01" xfId="2316" xr:uid="{00000000-0005-0000-0000-0000F6080000}"/>
    <cellStyle name="_Percent_Book11_Jazztel model 16DP3-Exhibits_Orange-May01 2" xfId="2317" xr:uid="{00000000-0005-0000-0000-0000F7080000}"/>
    <cellStyle name="_Percent_Book11_Jazztel model 18DP-exhibits" xfId="2318" xr:uid="{00000000-0005-0000-0000-0000F8080000}"/>
    <cellStyle name="_Percent_Book11_Jazztel model 18DP-exhibits 2" xfId="2319" xr:uid="{00000000-0005-0000-0000-0000F9080000}"/>
    <cellStyle name="_Percent_Book11_Jazztel model 18DP-exhibits_3G Models" xfId="2320" xr:uid="{00000000-0005-0000-0000-0000FA080000}"/>
    <cellStyle name="_Percent_Book11_Jazztel model 18DP-exhibits_3G Models 2" xfId="2321" xr:uid="{00000000-0005-0000-0000-0000FB080000}"/>
    <cellStyle name="_Percent_Book11_Loans RIG" xfId="2322" xr:uid="{00000000-0005-0000-0000-0000FC080000}"/>
    <cellStyle name="_Percent_Book11_Orange-Sep01" xfId="2323" xr:uid="{00000000-0005-0000-0000-0000FD080000}"/>
    <cellStyle name="_Percent_Book11_Orange-Sep01 2" xfId="2324" xr:uid="{00000000-0005-0000-0000-0000FE080000}"/>
    <cellStyle name="_Percent_Book11_RIG" xfId="2325" xr:uid="{00000000-0005-0000-0000-0000FF080000}"/>
    <cellStyle name="_Percent_Book11_RLL" xfId="2326" xr:uid="{00000000-0005-0000-0000-000000090000}"/>
    <cellStyle name="_Percent_Book11_RNL" xfId="2327" xr:uid="{00000000-0005-0000-0000-000001090000}"/>
    <cellStyle name="_Percent_Book11_RNL 2" xfId="2328" xr:uid="{00000000-0005-0000-0000-000002090000}"/>
    <cellStyle name="_Percent_Book11_RNL_Loans Consolidation Template v.1" xfId="2329" xr:uid="{00000000-0005-0000-0000-000003090000}"/>
    <cellStyle name="_Percent_Book11_Telefonica Moviles" xfId="2330" xr:uid="{00000000-0005-0000-0000-000004090000}"/>
    <cellStyle name="_Percent_Book11_Telefonica Moviles 2" xfId="2331" xr:uid="{00000000-0005-0000-0000-000005090000}"/>
    <cellStyle name="_Percent_Book11_Книга2 (2)" xfId="2332" xr:uid="{00000000-0005-0000-0000-000006090000}"/>
    <cellStyle name="_Percent_Book11_Лист1" xfId="2333" xr:uid="{00000000-0005-0000-0000-000007090000}"/>
    <cellStyle name="_Percent_Book12" xfId="2334" xr:uid="{00000000-0005-0000-0000-000008090000}"/>
    <cellStyle name="_Percent_Book12 2" xfId="2335" xr:uid="{00000000-0005-0000-0000-000009090000}"/>
    <cellStyle name="_Percent_Book12_3G Models" xfId="2336" xr:uid="{00000000-0005-0000-0000-00000A090000}"/>
    <cellStyle name="_Percent_Book12_3G Models 2" xfId="2337" xr:uid="{00000000-0005-0000-0000-00000B090000}"/>
    <cellStyle name="_Percent_Book12_A4.10_Scoresheet_RLR_31.12.2008 md v180509" xfId="2338" xr:uid="{00000000-0005-0000-0000-00000C090000}"/>
    <cellStyle name="_Percent_Book12_Consolidation_v-10" xfId="2339" xr:uid="{00000000-0005-0000-0000-00000D090000}"/>
    <cellStyle name="_Percent_Book12_Consolidation_v-10 2" xfId="2340" xr:uid="{00000000-0005-0000-0000-00000E090000}"/>
    <cellStyle name="_Percent_Book12_Consolidation_v-10_Loans Consolidation Template v.1" xfId="2341" xr:uid="{00000000-0005-0000-0000-00000F090000}"/>
    <cellStyle name="_Percent_Book12_HRI" xfId="2342" xr:uid="{00000000-0005-0000-0000-000010090000}"/>
    <cellStyle name="_Percent_Book12_HRI 2" xfId="2343" xr:uid="{00000000-0005-0000-0000-000011090000}"/>
    <cellStyle name="_Percent_Book12_HRI_Loans Consolidation Template v.1" xfId="2344" xr:uid="{00000000-0005-0000-0000-000012090000}"/>
    <cellStyle name="_Percent_Book12_IFRS 3q'08 v 4" xfId="2345" xr:uid="{00000000-0005-0000-0000-000013090000}"/>
    <cellStyle name="_Percent_Book12_Intercompany" xfId="2346" xr:uid="{00000000-0005-0000-0000-000014090000}"/>
    <cellStyle name="_Percent_Book12_Jazztel model 16DP3-Exhibits" xfId="2347" xr:uid="{00000000-0005-0000-0000-000015090000}"/>
    <cellStyle name="_Percent_Book12_Jazztel model 16DP3-Exhibits 2" xfId="2348" xr:uid="{00000000-0005-0000-0000-000016090000}"/>
    <cellStyle name="_Percent_Book12_Jazztel model 16DP3-Exhibits_Telefonica Moviles" xfId="2349" xr:uid="{00000000-0005-0000-0000-000017090000}"/>
    <cellStyle name="_Percent_Book12_Jazztel model 16DP3-Exhibits_Telefonica Moviles 2" xfId="2350" xr:uid="{00000000-0005-0000-0000-000018090000}"/>
    <cellStyle name="_Percent_Book12_Loans RIG" xfId="2351" xr:uid="{00000000-0005-0000-0000-000019090000}"/>
    <cellStyle name="_Percent_Book12_RIG" xfId="2352" xr:uid="{00000000-0005-0000-0000-00001A090000}"/>
    <cellStyle name="_Percent_Book12_RLL" xfId="2353" xr:uid="{00000000-0005-0000-0000-00001B090000}"/>
    <cellStyle name="_Percent_Book12_RNL" xfId="2354" xr:uid="{00000000-0005-0000-0000-00001C090000}"/>
    <cellStyle name="_Percent_Book12_RNL 2" xfId="2355" xr:uid="{00000000-0005-0000-0000-00001D090000}"/>
    <cellStyle name="_Percent_Book12_RNL_Loans Consolidation Template v.1" xfId="2356" xr:uid="{00000000-0005-0000-0000-00001E090000}"/>
    <cellStyle name="_Percent_Book12_Книга2 (2)" xfId="2357" xr:uid="{00000000-0005-0000-0000-00001F090000}"/>
    <cellStyle name="_Percent_Book12_Лист1" xfId="2358" xr:uid="{00000000-0005-0000-0000-000020090000}"/>
    <cellStyle name="_Percent_Book3" xfId="2359" xr:uid="{00000000-0005-0000-0000-000021090000}"/>
    <cellStyle name="_Percent_Book3 2" xfId="2360" xr:uid="{00000000-0005-0000-0000-000022090000}"/>
    <cellStyle name="_Percent_Book3_A4.10_Scoresheet_RLR_31.12.2008 md v180509" xfId="2361" xr:uid="{00000000-0005-0000-0000-000023090000}"/>
    <cellStyle name="_Percent_Book3_Consolidation_v-10" xfId="2362" xr:uid="{00000000-0005-0000-0000-000024090000}"/>
    <cellStyle name="_Percent_Book3_Consolidation_v-10 2" xfId="2363" xr:uid="{00000000-0005-0000-0000-000025090000}"/>
    <cellStyle name="_Percent_Book3_HRI" xfId="2364" xr:uid="{00000000-0005-0000-0000-000026090000}"/>
    <cellStyle name="_Percent_Book3_HRI 2" xfId="2365" xr:uid="{00000000-0005-0000-0000-000027090000}"/>
    <cellStyle name="_Percent_Book3_IFRS 3q'08 v 4" xfId="2366" xr:uid="{00000000-0005-0000-0000-000028090000}"/>
    <cellStyle name="_Percent_Book3_Intercompany" xfId="2367" xr:uid="{00000000-0005-0000-0000-000029090000}"/>
    <cellStyle name="_Percent_Book3_Loans RIG" xfId="2368" xr:uid="{00000000-0005-0000-0000-00002A090000}"/>
    <cellStyle name="_Percent_Book3_RIG" xfId="2369" xr:uid="{00000000-0005-0000-0000-00002B090000}"/>
    <cellStyle name="_Percent_Book3_RLL" xfId="2370" xr:uid="{00000000-0005-0000-0000-00002C090000}"/>
    <cellStyle name="_Percent_Book3_RNL" xfId="2371" xr:uid="{00000000-0005-0000-0000-00002D090000}"/>
    <cellStyle name="_Percent_Book3_RNL 2" xfId="2372" xr:uid="{00000000-0005-0000-0000-00002E090000}"/>
    <cellStyle name="_Percent_Book3_Книга2 (2)" xfId="2373" xr:uid="{00000000-0005-0000-0000-00002F090000}"/>
    <cellStyle name="_Percent_Book3_Лист1" xfId="2374" xr:uid="{00000000-0005-0000-0000-000030090000}"/>
    <cellStyle name="_Percent_Business plan group output" xfId="2375" xr:uid="{00000000-0005-0000-0000-000031090000}"/>
    <cellStyle name="_Percent_Business plan group output 2" xfId="2376" xr:uid="{00000000-0005-0000-0000-000032090000}"/>
    <cellStyle name="_Percent_Celtel Summary Numbers - Aug 2004" xfId="2377" xr:uid="{00000000-0005-0000-0000-000033090000}"/>
    <cellStyle name="_Percent_dcf" xfId="2378" xr:uid="{00000000-0005-0000-0000-000034090000}"/>
    <cellStyle name="_Percent_dcf 2" xfId="2379" xr:uid="{00000000-0005-0000-0000-000035090000}"/>
    <cellStyle name="_Percent_DCF Valuation per division" xfId="2380" xr:uid="{00000000-0005-0000-0000-000036090000}"/>
    <cellStyle name="_Percent_DCF Valuation per division 2" xfId="2381" xr:uid="{00000000-0005-0000-0000-000037090000}"/>
    <cellStyle name="_Percent_Industry Overview Master Spreadsheet" xfId="2382" xr:uid="{00000000-0005-0000-0000-000038090000}"/>
    <cellStyle name="_Percent_Industry Overview Master Spreadsheet 2" xfId="2383" xr:uid="{00000000-0005-0000-0000-000039090000}"/>
    <cellStyle name="_Percent_Model Master" xfId="2384" xr:uid="{00000000-0005-0000-0000-00003A090000}"/>
    <cellStyle name="_Percent_Model Master 2" xfId="2385" xr:uid="{00000000-0005-0000-0000-00003B090000}"/>
    <cellStyle name="_Percent_Phoenix Model - Dec 12 (GS Version)" xfId="2386" xr:uid="{00000000-0005-0000-0000-00003C090000}"/>
    <cellStyle name="_Percent_Surftime DCF v7" xfId="2387" xr:uid="{00000000-0005-0000-0000-00003D090000}"/>
    <cellStyle name="_Percent_Surftime DCF v7 2" xfId="2388" xr:uid="{00000000-0005-0000-0000-00003E090000}"/>
    <cellStyle name="_Percent_Vodafone model" xfId="2389" xr:uid="{00000000-0005-0000-0000-00003F090000}"/>
    <cellStyle name="_Percent_Vodafone model 2" xfId="2390" xr:uid="{00000000-0005-0000-0000-000040090000}"/>
    <cellStyle name="_PercentSpace" xfId="2391" xr:uid="{00000000-0005-0000-0000-000041090000}"/>
    <cellStyle name="_PercentSpace 2" xfId="2392" xr:uid="{00000000-0005-0000-0000-000042090000}"/>
    <cellStyle name="_PercentSpace_avp" xfId="2393" xr:uid="{00000000-0005-0000-0000-000043090000}"/>
    <cellStyle name="_PercentSpace_avp 2" xfId="2394" xr:uid="{00000000-0005-0000-0000-000044090000}"/>
    <cellStyle name="_PercentSpace_Book1" xfId="2395" xr:uid="{00000000-0005-0000-0000-000045090000}"/>
    <cellStyle name="_PercentSpace_Book1 2" xfId="2396" xr:uid="{00000000-0005-0000-0000-000046090000}"/>
    <cellStyle name="_PercentSpace_Book1_3G Models" xfId="2397" xr:uid="{00000000-0005-0000-0000-000047090000}"/>
    <cellStyle name="_PercentSpace_Book1_3G Models 2" xfId="2398" xr:uid="{00000000-0005-0000-0000-000048090000}"/>
    <cellStyle name="_PercentSpace_Business plan group output" xfId="2399" xr:uid="{00000000-0005-0000-0000-000049090000}"/>
    <cellStyle name="_PercentSpace_Business plan group output 2" xfId="2400" xr:uid="{00000000-0005-0000-0000-00004A090000}"/>
    <cellStyle name="_PercentSpace_Celtel Summary Numbers - Aug 2004" xfId="2401" xr:uid="{00000000-0005-0000-0000-00004B090000}"/>
    <cellStyle name="_PercentSpace_dcf" xfId="2402" xr:uid="{00000000-0005-0000-0000-00004C090000}"/>
    <cellStyle name="_PercentSpace_dcf 2" xfId="2403" xr:uid="{00000000-0005-0000-0000-00004D090000}"/>
    <cellStyle name="_PercentSpace_DCF Valuation per division" xfId="2404" xr:uid="{00000000-0005-0000-0000-00004E090000}"/>
    <cellStyle name="_PercentSpace_DCF Valuation per division 2" xfId="2405" xr:uid="{00000000-0005-0000-0000-00004F090000}"/>
    <cellStyle name="_PercentSpace_Merger Plan_AVP_3" xfId="2406" xr:uid="{00000000-0005-0000-0000-000050090000}"/>
    <cellStyle name="_PercentSpace_Merger Plan_AVP_3 2" xfId="2407" xr:uid="{00000000-0005-0000-0000-000051090000}"/>
    <cellStyle name="_PercentSpace_Model Master" xfId="2408" xr:uid="{00000000-0005-0000-0000-000052090000}"/>
    <cellStyle name="_PercentSpace_Model Master 2" xfId="2409" xr:uid="{00000000-0005-0000-0000-000053090000}"/>
    <cellStyle name="_PercentSpace_Phoenix Model - Dec 12 (GS Version)" xfId="2410" xr:uid="{00000000-0005-0000-0000-000054090000}"/>
    <cellStyle name="_PercentSpace_Vodafone model" xfId="2411" xr:uid="{00000000-0005-0000-0000-000055090000}"/>
    <cellStyle name="_PercentSpace_Vodafone model 2" xfId="2412" xr:uid="{00000000-0005-0000-0000-000056090000}"/>
    <cellStyle name="_PLI Model ABB_6M" xfId="2413" xr:uid="{00000000-0005-0000-0000-000057090000}"/>
    <cellStyle name="_PRICE-01.05." xfId="2414" xr:uid="{00000000-0005-0000-0000-000058090000}"/>
    <cellStyle name="_Reconciliation Rossia_Final" xfId="2415" xr:uid="{00000000-0005-0000-0000-000059090000}"/>
    <cellStyle name="_Reconciliation_9m_05 v.2" xfId="2416" xr:uid="{00000000-0005-0000-0000-00005A090000}"/>
    <cellStyle name="_reconciliation_tax" xfId="2417" xr:uid="{00000000-0005-0000-0000-00005B090000}"/>
    <cellStyle name="_RenIns  PN  Harmony valuation v45 EBI BJ" xfId="2418" xr:uid="{00000000-0005-0000-0000-00005C090000}"/>
    <cellStyle name="_RenIns  PN  Harmony valuation v45 EBI BJ 2" xfId="2419" xr:uid="{00000000-0005-0000-0000-00005D090000}"/>
    <cellStyle name="_RenIns  PN  valuation v1 EBI with cross dilution" xfId="2420" xr:uid="{00000000-0005-0000-0000-00005E090000}"/>
    <cellStyle name="_RenIns  PN  valuation v1 EBI with cross dilution 2" xfId="2421" xr:uid="{00000000-0005-0000-0000-00005F090000}"/>
    <cellStyle name="_Reserves" xfId="2422" xr:uid="{00000000-0005-0000-0000-000060090000}"/>
    <cellStyle name="_RIG m&amp;a model June 2006 v.3.4 ST" xfId="2423" xr:uid="{00000000-0005-0000-0000-000061090000}"/>
    <cellStyle name="_Rossiya Cons IAS Conversion 31.12.2004" xfId="2424" xr:uid="{00000000-0005-0000-0000-000062090000}"/>
    <cellStyle name="_Rossiya IAS Conversion 31.12.2004 adj_v3" xfId="2425" xr:uid="{00000000-0005-0000-0000-000063090000}"/>
    <cellStyle name="_Rossiya IAS Conversion 31.12.2004 SA" xfId="2426" xr:uid="{00000000-0005-0000-0000-000064090000}"/>
    <cellStyle name="_RSB IAS adj_01072004" xfId="2427" xr:uid="{00000000-0005-0000-0000-000065090000}"/>
    <cellStyle name="_RSB IAS adj_01102004_final" xfId="2428" xr:uid="{00000000-0005-0000-0000-000066090000}"/>
    <cellStyle name="_SDP test" xfId="2429" xr:uid="{00000000-0005-0000-0000-000067090000}"/>
    <cellStyle name="_Sheet1" xfId="2430" xr:uid="{00000000-0005-0000-0000-000068090000}"/>
    <cellStyle name="_SNGB review-2" xfId="2431" xr:uid="{00000000-0005-0000-0000-000069090000}"/>
    <cellStyle name="_Spreadsheet_2003_#2" xfId="2432" xr:uid="{00000000-0005-0000-0000-00006A090000}"/>
    <cellStyle name="_SubHeading" xfId="2433" xr:uid="{00000000-0005-0000-0000-00006B090000}"/>
    <cellStyle name="_SubHeading_01 Research DCF and AVP" xfId="2434" xr:uid="{00000000-0005-0000-0000-00006C090000}"/>
    <cellStyle name="_SubHeading_01 Research DCF and AVP_Consolidation_Dollar_3q'08v-2 corr PN+loan" xfId="2435" xr:uid="{00000000-0005-0000-0000-00006D090000}"/>
    <cellStyle name="_SubHeading_16 Titanium BP incl. summar.." xfId="2436" xr:uid="{00000000-0005-0000-0000-00006E090000}"/>
    <cellStyle name="_SubHeading_19 Wind Valuation_BP Oct 2004_Code Names" xfId="2437" xr:uid="{00000000-0005-0000-0000-00006F090000}"/>
    <cellStyle name="_SubHeading_36 Titanium Model" xfId="2438" xr:uid="{00000000-0005-0000-0000-000070090000}"/>
    <cellStyle name="_SubHeading_Book1" xfId="2439" xr:uid="{00000000-0005-0000-0000-000071090000}"/>
    <cellStyle name="_SubHeading_Book1_1" xfId="2440" xr:uid="{00000000-0005-0000-0000-000072090000}"/>
    <cellStyle name="_SubHeading_Book1_1_Consolidation_Dollar_3q'08v-2 corr PN+loan" xfId="2441" xr:uid="{00000000-0005-0000-0000-000073090000}"/>
    <cellStyle name="_SubHeading_Broadband Comps" xfId="2442" xr:uid="{00000000-0005-0000-0000-000074090000}"/>
    <cellStyle name="_SubHeading_Broadband Comps 2" xfId="2443" xr:uid="{00000000-0005-0000-0000-000075090000}"/>
    <cellStyle name="_SubHeading_Broadband Comps_Capital 08rur" xfId="2444" xr:uid="{00000000-0005-0000-0000-000076090000}"/>
    <cellStyle name="_SubHeading_Broadband Comps_Consolidation_Dollar_3q'08v-2 corr PN+loan" xfId="2445" xr:uid="{00000000-0005-0000-0000-000077090000}"/>
    <cellStyle name="_SubHeading_Broadband Comps_Consolidation_Dollar_4q'08 v.5" xfId="2446" xr:uid="{00000000-0005-0000-0000-000078090000}"/>
    <cellStyle name="_SubHeading_Broadband Comps_Copy of Consolidation_Dollar_4q'08 v.5" xfId="2447" xr:uid="{00000000-0005-0000-0000-000079090000}"/>
    <cellStyle name="_SubHeading_Broadband Comps_Int" xfId="2448" xr:uid="{00000000-0005-0000-0000-00007A090000}"/>
    <cellStyle name="_SubHeading_Broadband Comps_Notes" xfId="2449" xr:uid="{00000000-0005-0000-0000-00007B090000}"/>
    <cellStyle name="_SubHeading_Broadband Comps_PL" xfId="2450" xr:uid="{00000000-0005-0000-0000-00007C090000}"/>
    <cellStyle name="_SubHeading_Broadband Comps_RIG" xfId="2451" xr:uid="{00000000-0005-0000-0000-00007D090000}"/>
    <cellStyle name="_SubHeading_CC 3 Yr Forecast to IPO Banks (1)" xfId="2452" xr:uid="{00000000-0005-0000-0000-00007E090000}"/>
    <cellStyle name="_SubHeading_CC 3 Yr Forecast to IPO Banks (1)_Consolidation_Dollar_3q'08v-2 corr PN+loan" xfId="2453" xr:uid="{00000000-0005-0000-0000-00007F090000}"/>
    <cellStyle name="_SubHeading_Comps 24May02_Final" xfId="2454" xr:uid="{00000000-0005-0000-0000-000080090000}"/>
    <cellStyle name="_SubHeading_Comps 24May02_Final_Consolidation_Dollar_3q'08v-2 corr PN+loan" xfId="2455" xr:uid="{00000000-0005-0000-0000-000081090000}"/>
    <cellStyle name="_SubHeading_Consolidation_Dollar_3q'08v-2 corr PN+loan" xfId="2456" xr:uid="{00000000-0005-0000-0000-000082090000}"/>
    <cellStyle name="_SubHeading_EcoTekh DCF model v.1" xfId="2457" xr:uid="{00000000-0005-0000-0000-000083090000}"/>
    <cellStyle name="_SubHeading_Fainne Model vBank Book (€1.36 per Share)" xfId="2458" xr:uid="{00000000-0005-0000-0000-000084090000}"/>
    <cellStyle name="_SubHeading_Fainne Operating Model - Nov. 13" xfId="2459" xr:uid="{00000000-0005-0000-0000-000085090000}"/>
    <cellStyle name="_SubHeading_Industry Overview Master Spreadsheet" xfId="2460" xr:uid="{00000000-0005-0000-0000-000086090000}"/>
    <cellStyle name="_SubHeading_prestemp" xfId="2461" xr:uid="{00000000-0005-0000-0000-000087090000}"/>
    <cellStyle name="_SubHeading_prestemp_1" xfId="2462" xr:uid="{00000000-0005-0000-0000-000088090000}"/>
    <cellStyle name="_SubHeading_prestemp_1_Consolidation_Dollar_3q'08v-2 corr PN+loan" xfId="2463" xr:uid="{00000000-0005-0000-0000-000089090000}"/>
    <cellStyle name="_SubHeading_prestemp_Celtel Summary Numbers - Aug 2004" xfId="2464" xr:uid="{00000000-0005-0000-0000-00008A090000}"/>
    <cellStyle name="_SubHeading_prestemp_Consolidation_Dollar_3q'08v-2 corr PN+loan" xfId="2465" xr:uid="{00000000-0005-0000-0000-00008B090000}"/>
    <cellStyle name="_SubHeading_prestemp_Model Master" xfId="2466" xr:uid="{00000000-0005-0000-0000-00008C090000}"/>
    <cellStyle name="_SubHeading_prestemp_Model Master_Consolidation_Dollar_3q'08v-2 corr PN+loan" xfId="2467" xr:uid="{00000000-0005-0000-0000-00008D090000}"/>
    <cellStyle name="_SubHeading_prestemp_Phoenix Model - Dec 12 (GS Version)" xfId="2468" xr:uid="{00000000-0005-0000-0000-00008E090000}"/>
    <cellStyle name="_SubHeading_Q" xfId="2469" xr:uid="{00000000-0005-0000-0000-00008F090000}"/>
    <cellStyle name="_SubHeading_q - new guidance" xfId="2470" xr:uid="{00000000-0005-0000-0000-000090090000}"/>
    <cellStyle name="_SubHeading_q - new guidance 2" xfId="2471" xr:uid="{00000000-0005-0000-0000-000091090000}"/>
    <cellStyle name="_SubHeading_q - new guidance_Capital 08rur" xfId="2472" xr:uid="{00000000-0005-0000-0000-000092090000}"/>
    <cellStyle name="_SubHeading_q - new guidance_Consolidation_Dollar_3q'08v-2 corr PN+loan" xfId="2473" xr:uid="{00000000-0005-0000-0000-000093090000}"/>
    <cellStyle name="_SubHeading_q - new guidance_Consolidation_Dollar_4q'08 v.5" xfId="2474" xr:uid="{00000000-0005-0000-0000-000094090000}"/>
    <cellStyle name="_SubHeading_q - new guidance_Copy of Consolidation_Dollar_4q'08 v.5" xfId="2475" xr:uid="{00000000-0005-0000-0000-000095090000}"/>
    <cellStyle name="_SubHeading_q - new guidance_Int" xfId="2476" xr:uid="{00000000-0005-0000-0000-000096090000}"/>
    <cellStyle name="_SubHeading_q - new guidance_Notes" xfId="2477" xr:uid="{00000000-0005-0000-0000-000097090000}"/>
    <cellStyle name="_SubHeading_q - new guidance_PL" xfId="2478" xr:uid="{00000000-0005-0000-0000-000098090000}"/>
    <cellStyle name="_SubHeading_q - new guidance_RIG" xfId="2479" xr:uid="{00000000-0005-0000-0000-000099090000}"/>
    <cellStyle name="_SubHeading_q - valuation" xfId="2480" xr:uid="{00000000-0005-0000-0000-00009A090000}"/>
    <cellStyle name="_SubHeading_q - valuation 2" xfId="2481" xr:uid="{00000000-0005-0000-0000-00009B090000}"/>
    <cellStyle name="_SubHeading_q - valuation_Capital 08rur" xfId="2482" xr:uid="{00000000-0005-0000-0000-00009C090000}"/>
    <cellStyle name="_SubHeading_q - valuation_Consolidation_Dollar_3q'08v-2 corr PN+loan" xfId="2483" xr:uid="{00000000-0005-0000-0000-00009D090000}"/>
    <cellStyle name="_SubHeading_q - valuation_Consolidation_Dollar_4q'08 v.5" xfId="2484" xr:uid="{00000000-0005-0000-0000-00009E090000}"/>
    <cellStyle name="_SubHeading_q - valuation_Copy of Consolidation_Dollar_4q'08 v.5" xfId="2485" xr:uid="{00000000-0005-0000-0000-00009F090000}"/>
    <cellStyle name="_SubHeading_q - valuation_Int" xfId="2486" xr:uid="{00000000-0005-0000-0000-0000A0090000}"/>
    <cellStyle name="_SubHeading_q - valuation_Notes" xfId="2487" xr:uid="{00000000-0005-0000-0000-0000A1090000}"/>
    <cellStyle name="_SubHeading_q - valuation_PL" xfId="2488" xr:uid="{00000000-0005-0000-0000-0000A2090000}"/>
    <cellStyle name="_SubHeading_q - valuation_RIG" xfId="2489" xr:uid="{00000000-0005-0000-0000-0000A3090000}"/>
    <cellStyle name="_SubHeading_Q 2" xfId="2490" xr:uid="{00000000-0005-0000-0000-0000A4090000}"/>
    <cellStyle name="_SubHeading_Q_Capital 08rur" xfId="2491" xr:uid="{00000000-0005-0000-0000-0000A5090000}"/>
    <cellStyle name="_SubHeading_Q_Consolidation_Dollar_3q'08v-2 corr PN+loan" xfId="2492" xr:uid="{00000000-0005-0000-0000-0000A6090000}"/>
    <cellStyle name="_SubHeading_Q_Consolidation_Dollar_4q'08 v.5" xfId="2493" xr:uid="{00000000-0005-0000-0000-0000A7090000}"/>
    <cellStyle name="_SubHeading_Q_Copy of Consolidation_Dollar_4q'08 v.5" xfId="2494" xr:uid="{00000000-0005-0000-0000-0000A8090000}"/>
    <cellStyle name="_SubHeading_Q_Int" xfId="2495" xr:uid="{00000000-0005-0000-0000-0000A9090000}"/>
    <cellStyle name="_SubHeading_Q_Notes" xfId="2496" xr:uid="{00000000-0005-0000-0000-0000AA090000}"/>
    <cellStyle name="_SubHeading_Q_PL" xfId="2497" xr:uid="{00000000-0005-0000-0000-0000AB090000}"/>
    <cellStyle name="_SubHeading_Q_RIG" xfId="2498" xr:uid="{00000000-0005-0000-0000-0000AC090000}"/>
    <cellStyle name="_SubHeading_Vodafone model" xfId="2499" xr:uid="{00000000-0005-0000-0000-0000AD090000}"/>
    <cellStyle name="_SubHeading_Vodafone model 2" xfId="2500" xr:uid="{00000000-0005-0000-0000-0000AE090000}"/>
    <cellStyle name="_SubHeading_Vodafone model_Capital 08rur" xfId="2501" xr:uid="{00000000-0005-0000-0000-0000AF090000}"/>
    <cellStyle name="_SubHeading_Vodafone model_Consolidation_Dollar_3q'08v-2 corr PN+loan" xfId="2502" xr:uid="{00000000-0005-0000-0000-0000B0090000}"/>
    <cellStyle name="_SubHeading_Vodafone model_Consolidation_Dollar_4q'08 v.5" xfId="2503" xr:uid="{00000000-0005-0000-0000-0000B1090000}"/>
    <cellStyle name="_SubHeading_Vodafone model_Copy of Consolidation_Dollar_4q'08 v.5" xfId="2504" xr:uid="{00000000-0005-0000-0000-0000B2090000}"/>
    <cellStyle name="_SubHeading_Vodafone model_Int" xfId="2505" xr:uid="{00000000-0005-0000-0000-0000B3090000}"/>
    <cellStyle name="_SubHeading_Vodafone model_Notes" xfId="2506" xr:uid="{00000000-0005-0000-0000-0000B4090000}"/>
    <cellStyle name="_SubHeading_Vodafone model_PL" xfId="2507" xr:uid="{00000000-0005-0000-0000-0000B5090000}"/>
    <cellStyle name="_SubHeading_Vodafone model_RIG" xfId="2508" xr:uid="{00000000-0005-0000-0000-0000B6090000}"/>
    <cellStyle name="_summary of pl final 2005" xfId="2509" xr:uid="{00000000-0005-0000-0000-0000B7090000}"/>
    <cellStyle name="_Table" xfId="2510" xr:uid="{00000000-0005-0000-0000-0000B8090000}"/>
    <cellStyle name="_Table 2" xfId="2511" xr:uid="{00000000-0005-0000-0000-0000B9090000}"/>
    <cellStyle name="_Table input" xfId="2512" xr:uid="{00000000-0005-0000-0000-0000BA090000}"/>
    <cellStyle name="_Table shaded" xfId="2513" xr:uid="{00000000-0005-0000-0000-0000BB090000}"/>
    <cellStyle name="_Table_01 Research DCF and AVP" xfId="2514" xr:uid="{00000000-0005-0000-0000-0000BC090000}"/>
    <cellStyle name="_Table_01 Research DCF and AVP 2" xfId="2515" xr:uid="{00000000-0005-0000-0000-0000BD090000}"/>
    <cellStyle name="_Table_01 Research DCF and AVP_Consolidation_Dollar_3q'08v-2 corr PN+loan" xfId="2516" xr:uid="{00000000-0005-0000-0000-0000BE090000}"/>
    <cellStyle name="_Table_01 Research DCF and AVP_Consolidation_Dollar_3q'08v-2 corr PN+loan_Sheet1" xfId="2517" xr:uid="{00000000-0005-0000-0000-0000BF090000}"/>
    <cellStyle name="_Table_01 Research DCF and AVP_Consolidation_Dollar_3q'08v-2 corr PN+loan_Лист1" xfId="2518" xr:uid="{00000000-0005-0000-0000-0000C0090000}"/>
    <cellStyle name="_Table_01 Research DCF and AVP_Int" xfId="2519" xr:uid="{00000000-0005-0000-0000-0000C1090000}"/>
    <cellStyle name="_Table_01 Research DCF and AVP_Notes" xfId="2520" xr:uid="{00000000-0005-0000-0000-0000C2090000}"/>
    <cellStyle name="_Table_01 Research DCF and AVP_PL" xfId="2521" xr:uid="{00000000-0005-0000-0000-0000C3090000}"/>
    <cellStyle name="_Table_01 Research DCF and AVP_Sheet1" xfId="2522" xr:uid="{00000000-0005-0000-0000-0000C4090000}"/>
    <cellStyle name="_Table_01 Research DCF and AVP_Лист1" xfId="2523" xr:uid="{00000000-0005-0000-0000-0000C5090000}"/>
    <cellStyle name="_Table_16 Titanium BP incl. summar.." xfId="2524" xr:uid="{00000000-0005-0000-0000-0000C6090000}"/>
    <cellStyle name="_Table_16 Titanium BP incl. summar.._Sheet1" xfId="2525" xr:uid="{00000000-0005-0000-0000-0000C7090000}"/>
    <cellStyle name="_Table_16 Titanium BP incl. summar.._Лист1" xfId="2526" xr:uid="{00000000-0005-0000-0000-0000C8090000}"/>
    <cellStyle name="_Table_19 Wind Valuation_BP Oct 2004_Code Names" xfId="2527" xr:uid="{00000000-0005-0000-0000-0000C9090000}"/>
    <cellStyle name="_Table_19 Wind Valuation_BP Oct 2004_Code Names_Sheet1" xfId="2528" xr:uid="{00000000-0005-0000-0000-0000CA090000}"/>
    <cellStyle name="_Table_19 Wind Valuation_BP Oct 2004_Code Names_Лист1" xfId="2529" xr:uid="{00000000-0005-0000-0000-0000CB090000}"/>
    <cellStyle name="_Table_36 Titanium Model" xfId="2530" xr:uid="{00000000-0005-0000-0000-0000CC090000}"/>
    <cellStyle name="_Table_36 Titanium Model_Sheet1" xfId="2531" xr:uid="{00000000-0005-0000-0000-0000CD090000}"/>
    <cellStyle name="_Table_36 Titanium Model_Лист1" xfId="2532" xr:uid="{00000000-0005-0000-0000-0000CE090000}"/>
    <cellStyle name="_Table_bls roic" xfId="2533" xr:uid="{00000000-0005-0000-0000-0000CF090000}"/>
    <cellStyle name="_Table_bls roic_Sheet1" xfId="2534" xr:uid="{00000000-0005-0000-0000-0000D0090000}"/>
    <cellStyle name="_Table_bls roic_Лист1" xfId="2535" xr:uid="{00000000-0005-0000-0000-0000D1090000}"/>
    <cellStyle name="_Table_Book1" xfId="2536" xr:uid="{00000000-0005-0000-0000-0000D2090000}"/>
    <cellStyle name="_Table_Book1_1" xfId="2537" xr:uid="{00000000-0005-0000-0000-0000D3090000}"/>
    <cellStyle name="_Table_Book1_1_Sheet1" xfId="2538" xr:uid="{00000000-0005-0000-0000-0000D4090000}"/>
    <cellStyle name="_Table_Book1_1_Лист1" xfId="2539" xr:uid="{00000000-0005-0000-0000-0000D5090000}"/>
    <cellStyle name="_Table_Book1_2" xfId="2540" xr:uid="{00000000-0005-0000-0000-0000D6090000}"/>
    <cellStyle name="_Table_Book1_2 2" xfId="2541" xr:uid="{00000000-0005-0000-0000-0000D7090000}"/>
    <cellStyle name="_Table_Book1_2_Consolidation_Dollar_3q'08v-2 corr PN+loan" xfId="2542" xr:uid="{00000000-0005-0000-0000-0000D8090000}"/>
    <cellStyle name="_Table_Book1_2_Consolidation_Dollar_3q'08v-2 corr PN+loan_Sheet1" xfId="2543" xr:uid="{00000000-0005-0000-0000-0000D9090000}"/>
    <cellStyle name="_Table_Book1_2_Consolidation_Dollar_3q'08v-2 corr PN+loan_Лист1" xfId="2544" xr:uid="{00000000-0005-0000-0000-0000DA090000}"/>
    <cellStyle name="_Table_Book1_2_Int" xfId="2545" xr:uid="{00000000-0005-0000-0000-0000DB090000}"/>
    <cellStyle name="_Table_Book1_2_Notes" xfId="2546" xr:uid="{00000000-0005-0000-0000-0000DC090000}"/>
    <cellStyle name="_Table_Book1_2_PL" xfId="2547" xr:uid="{00000000-0005-0000-0000-0000DD090000}"/>
    <cellStyle name="_Table_Book1_2_Sheet1" xfId="2548" xr:uid="{00000000-0005-0000-0000-0000DE090000}"/>
    <cellStyle name="_Table_Book1_2_Лист1" xfId="2549" xr:uid="{00000000-0005-0000-0000-0000DF090000}"/>
    <cellStyle name="_Table_Book1_Model Master" xfId="2550" xr:uid="{00000000-0005-0000-0000-0000E0090000}"/>
    <cellStyle name="_Table_Book1_Model Master_Sheet1" xfId="2551" xr:uid="{00000000-0005-0000-0000-0000E1090000}"/>
    <cellStyle name="_Table_Book1_Model Master_Лист1" xfId="2552" xr:uid="{00000000-0005-0000-0000-0000E2090000}"/>
    <cellStyle name="_Table_Book1_Phoenix Model - Dec 12 (GS Version)" xfId="2553" xr:uid="{00000000-0005-0000-0000-0000E3090000}"/>
    <cellStyle name="_Table_Book1_Phoenix Model - Dec 12 (GS Version)_Sheet1" xfId="2554" xr:uid="{00000000-0005-0000-0000-0000E4090000}"/>
    <cellStyle name="_Table_Book1_Phoenix Model - Dec 12 (GS Version)_Лист1" xfId="2555" xr:uid="{00000000-0005-0000-0000-0000E5090000}"/>
    <cellStyle name="_Table_Book1_Sheet1" xfId="2556" xr:uid="{00000000-0005-0000-0000-0000E6090000}"/>
    <cellStyle name="_Table_Book1_Лист1" xfId="2557" xr:uid="{00000000-0005-0000-0000-0000E7090000}"/>
    <cellStyle name="_Table_Broadband Comps" xfId="2558" xr:uid="{00000000-0005-0000-0000-0000E8090000}"/>
    <cellStyle name="_Table_Broadband Comps 2" xfId="2559" xr:uid="{00000000-0005-0000-0000-0000E9090000}"/>
    <cellStyle name="_Table_Broadband Comps_Capital 08rur" xfId="2560" xr:uid="{00000000-0005-0000-0000-0000EA090000}"/>
    <cellStyle name="_Table_Broadband Comps_Consolidation_Dollar_3q'08v-2 corr PN+loan" xfId="2561" xr:uid="{00000000-0005-0000-0000-0000EB090000}"/>
    <cellStyle name="_Table_Broadband Comps_Consolidation_Dollar_4q'08 v.5" xfId="2562" xr:uid="{00000000-0005-0000-0000-0000EC090000}"/>
    <cellStyle name="_Table_Broadband Comps_Copy of Consolidation_Dollar_4q'08 v.5" xfId="2563" xr:uid="{00000000-0005-0000-0000-0000ED090000}"/>
    <cellStyle name="_Table_Broadband Comps_Int" xfId="2564" xr:uid="{00000000-0005-0000-0000-0000EE090000}"/>
    <cellStyle name="_Table_Broadband Comps_Notes" xfId="2565" xr:uid="{00000000-0005-0000-0000-0000EF090000}"/>
    <cellStyle name="_Table_Broadband Comps_PL" xfId="2566" xr:uid="{00000000-0005-0000-0000-0000F0090000}"/>
    <cellStyle name="_Table_Broadband Comps_RIG" xfId="2567" xr:uid="{00000000-0005-0000-0000-0000F1090000}"/>
    <cellStyle name="_Table_Consolidation_Dollar_3q'08v-2 corr PN+loan" xfId="2568" xr:uid="{00000000-0005-0000-0000-0000F2090000}"/>
    <cellStyle name="_Table_Consolidation_Dollar_3q'08v-2 corr PN+loan_Sheet1" xfId="2569" xr:uid="{00000000-0005-0000-0000-0000F3090000}"/>
    <cellStyle name="_Table_Consolidation_Dollar_3q'08v-2 corr PN+loan_Лист1" xfId="2570" xr:uid="{00000000-0005-0000-0000-0000F4090000}"/>
    <cellStyle name="_Table_Dakota Operating Model v1" xfId="2571" xr:uid="{00000000-0005-0000-0000-0000F5090000}"/>
    <cellStyle name="_Table_EcoTekh DCF model v.1" xfId="2572" xr:uid="{00000000-0005-0000-0000-0000F6090000}"/>
    <cellStyle name="_Table_EcoTekh DCF model v.1_Sheet1" xfId="2573" xr:uid="{00000000-0005-0000-0000-0000F7090000}"/>
    <cellStyle name="_Table_EcoTekh DCF model v.1_Лист1" xfId="2574" xr:uid="{00000000-0005-0000-0000-0000F8090000}"/>
    <cellStyle name="_Table_Fainne Operating Model - Nov. 13" xfId="2575" xr:uid="{00000000-0005-0000-0000-0000F9090000}"/>
    <cellStyle name="_Table_Financing alternatives key credit" xfId="2576" xr:uid="{00000000-0005-0000-0000-0000FA090000}"/>
    <cellStyle name="_Table_Financing alternatives key credit_Sheet1" xfId="2577" xr:uid="{00000000-0005-0000-0000-0000FB090000}"/>
    <cellStyle name="_Table_Financing alternatives key credit_Лист1" xfId="2578" xr:uid="{00000000-0005-0000-0000-0000FC090000}"/>
    <cellStyle name="_Table_Future Benchmarking" xfId="2579" xr:uid="{00000000-0005-0000-0000-0000FD090000}"/>
    <cellStyle name="_Table_Future Benchmarking_Sheet1" xfId="2580" xr:uid="{00000000-0005-0000-0000-0000FE090000}"/>
    <cellStyle name="_Table_Future Benchmarking_Лист1" xfId="2581" xr:uid="{00000000-0005-0000-0000-0000FF090000}"/>
    <cellStyle name="_Table_Industry Overview Master Spreadsheet" xfId="2582" xr:uid="{00000000-0005-0000-0000-0000000A0000}"/>
    <cellStyle name="_Table_Industry Overview Master Spreadsheet_Sheet1" xfId="2583" xr:uid="{00000000-0005-0000-0000-0000010A0000}"/>
    <cellStyle name="_Table_Industry Overview Master Spreadsheet_Лист1" xfId="2584" xr:uid="{00000000-0005-0000-0000-0000020A0000}"/>
    <cellStyle name="_Table_Int" xfId="2585" xr:uid="{00000000-0005-0000-0000-0000030A0000}"/>
    <cellStyle name="_Table_Notes" xfId="2586" xr:uid="{00000000-0005-0000-0000-0000040A0000}"/>
    <cellStyle name="_Table_PL" xfId="2587" xr:uid="{00000000-0005-0000-0000-0000050A0000}"/>
    <cellStyle name="_Table_Project Wincor LBO Model 2a" xfId="2588" xr:uid="{00000000-0005-0000-0000-0000060A0000}"/>
    <cellStyle name="_Table_Project Wincor LBO Model 2a_Sheet1" xfId="2589" xr:uid="{00000000-0005-0000-0000-0000070A0000}"/>
    <cellStyle name="_Table_Project Wincor LBO Model 2a_Лист1" xfId="2590" xr:uid="{00000000-0005-0000-0000-0000080A0000}"/>
    <cellStyle name="_Table_Project Wincor LBO Model 2b" xfId="2591" xr:uid="{00000000-0005-0000-0000-0000090A0000}"/>
    <cellStyle name="_Table_Project Wincor LBO Model 2b_Sheet1" xfId="2592" xr:uid="{00000000-0005-0000-0000-00000A0A0000}"/>
    <cellStyle name="_Table_Project Wincor LBO Model 2b_Лист1" xfId="2593" xr:uid="{00000000-0005-0000-0000-00000B0A0000}"/>
    <cellStyle name="_Table_Q" xfId="2594" xr:uid="{00000000-0005-0000-0000-00000C0A0000}"/>
    <cellStyle name="_Table_q - new guidance" xfId="2595" xr:uid="{00000000-0005-0000-0000-00000D0A0000}"/>
    <cellStyle name="_Table_q - new guidance 2" xfId="2596" xr:uid="{00000000-0005-0000-0000-00000E0A0000}"/>
    <cellStyle name="_Table_q - new guidance_Capital 08rur" xfId="2597" xr:uid="{00000000-0005-0000-0000-00000F0A0000}"/>
    <cellStyle name="_Table_q - new guidance_Consolidation_Dollar_3q'08v-2 corr PN+loan" xfId="2598" xr:uid="{00000000-0005-0000-0000-0000100A0000}"/>
    <cellStyle name="_Table_q - new guidance_Consolidation_Dollar_4q'08 v.5" xfId="2599" xr:uid="{00000000-0005-0000-0000-0000110A0000}"/>
    <cellStyle name="_Table_q - new guidance_Copy of Consolidation_Dollar_4q'08 v.5" xfId="2600" xr:uid="{00000000-0005-0000-0000-0000120A0000}"/>
    <cellStyle name="_Table_q - new guidance_Int" xfId="2601" xr:uid="{00000000-0005-0000-0000-0000130A0000}"/>
    <cellStyle name="_Table_q - new guidance_Notes" xfId="2602" xr:uid="{00000000-0005-0000-0000-0000140A0000}"/>
    <cellStyle name="_Table_q - new guidance_PL" xfId="2603" xr:uid="{00000000-0005-0000-0000-0000150A0000}"/>
    <cellStyle name="_Table_q - new guidance_RIG" xfId="2604" xr:uid="{00000000-0005-0000-0000-0000160A0000}"/>
    <cellStyle name="_Table_q - valuation" xfId="2605" xr:uid="{00000000-0005-0000-0000-0000170A0000}"/>
    <cellStyle name="_Table_q - valuation 2" xfId="2606" xr:uid="{00000000-0005-0000-0000-0000180A0000}"/>
    <cellStyle name="_Table_q - valuation_Capital 08rur" xfId="2607" xr:uid="{00000000-0005-0000-0000-0000190A0000}"/>
    <cellStyle name="_Table_q - valuation_Consolidation_Dollar_3q'08v-2 corr PN+loan" xfId="2608" xr:uid="{00000000-0005-0000-0000-00001A0A0000}"/>
    <cellStyle name="_Table_q - valuation_Consolidation_Dollar_4q'08 v.5" xfId="2609" xr:uid="{00000000-0005-0000-0000-00001B0A0000}"/>
    <cellStyle name="_Table_q - valuation_Copy of Consolidation_Dollar_4q'08 v.5" xfId="2610" xr:uid="{00000000-0005-0000-0000-00001C0A0000}"/>
    <cellStyle name="_Table_q - valuation_Int" xfId="2611" xr:uid="{00000000-0005-0000-0000-00001D0A0000}"/>
    <cellStyle name="_Table_q - valuation_Notes" xfId="2612" xr:uid="{00000000-0005-0000-0000-00001E0A0000}"/>
    <cellStyle name="_Table_q - valuation_PL" xfId="2613" xr:uid="{00000000-0005-0000-0000-00001F0A0000}"/>
    <cellStyle name="_Table_q - valuation_RIG" xfId="2614" xr:uid="{00000000-0005-0000-0000-0000200A0000}"/>
    <cellStyle name="_Table_Q 2" xfId="2615" xr:uid="{00000000-0005-0000-0000-0000210A0000}"/>
    <cellStyle name="_Table_Q_Capital 08rur" xfId="2616" xr:uid="{00000000-0005-0000-0000-0000220A0000}"/>
    <cellStyle name="_Table_Q_Consolidation_Dollar_3q'08v-2 corr PN+loan" xfId="2617" xr:uid="{00000000-0005-0000-0000-0000230A0000}"/>
    <cellStyle name="_Table_Q_Consolidation_Dollar_4q'08 v.5" xfId="2618" xr:uid="{00000000-0005-0000-0000-0000240A0000}"/>
    <cellStyle name="_Table_Q_Copy of Consolidation_Dollar_4q'08 v.5" xfId="2619" xr:uid="{00000000-0005-0000-0000-0000250A0000}"/>
    <cellStyle name="_Table_Q_Int" xfId="2620" xr:uid="{00000000-0005-0000-0000-0000260A0000}"/>
    <cellStyle name="_Table_Q_Notes" xfId="2621" xr:uid="{00000000-0005-0000-0000-0000270A0000}"/>
    <cellStyle name="_Table_Q_PL" xfId="2622" xr:uid="{00000000-0005-0000-0000-0000280A0000}"/>
    <cellStyle name="_Table_Q_RIG" xfId="2623" xr:uid="{00000000-0005-0000-0000-0000290A0000}"/>
    <cellStyle name="_Table_Sheet1" xfId="2624" xr:uid="{00000000-0005-0000-0000-00002A0A0000}"/>
    <cellStyle name="_Table_Simplified Cash Flow Template - 2" xfId="2625" xr:uid="{00000000-0005-0000-0000-00002B0A0000}"/>
    <cellStyle name="_Table_Simplified Cash Flow Template - 2 2" xfId="2626" xr:uid="{00000000-0005-0000-0000-00002C0A0000}"/>
    <cellStyle name="_Table_Simplified Cash Flow Template - 2_Consolidation_Dollar_3q'08v-2 corr PN+loan" xfId="2627" xr:uid="{00000000-0005-0000-0000-00002D0A0000}"/>
    <cellStyle name="_Table_Simplified Cash Flow Template - 2_Consolidation_Dollar_3q'08v-2 corr PN+loan_Sheet1" xfId="2628" xr:uid="{00000000-0005-0000-0000-00002E0A0000}"/>
    <cellStyle name="_Table_Simplified Cash Flow Template - 2_Consolidation_Dollar_3q'08v-2 corr PN+loan_Лист1" xfId="2629" xr:uid="{00000000-0005-0000-0000-00002F0A0000}"/>
    <cellStyle name="_Table_Simplified Cash Flow Template - 2_Int" xfId="2630" xr:uid="{00000000-0005-0000-0000-0000300A0000}"/>
    <cellStyle name="_Table_Simplified Cash Flow Template - 2_Notes" xfId="2631" xr:uid="{00000000-0005-0000-0000-0000310A0000}"/>
    <cellStyle name="_Table_Simplified Cash Flow Template - 2_PL" xfId="2632" xr:uid="{00000000-0005-0000-0000-0000320A0000}"/>
    <cellStyle name="_Table_Simplified Cash Flow Template - 2_Sheet1" xfId="2633" xr:uid="{00000000-0005-0000-0000-0000330A0000}"/>
    <cellStyle name="_Table_Simplified Cash Flow Template - 2_Лист1" xfId="2634" xr:uid="{00000000-0005-0000-0000-0000340A0000}"/>
    <cellStyle name="_Table_Vodafone model" xfId="2635" xr:uid="{00000000-0005-0000-0000-0000350A0000}"/>
    <cellStyle name="_Table_Vodafone model 2" xfId="2636" xr:uid="{00000000-0005-0000-0000-0000360A0000}"/>
    <cellStyle name="_Table_Vodafone model_Capital 08rur" xfId="2637" xr:uid="{00000000-0005-0000-0000-0000370A0000}"/>
    <cellStyle name="_Table_Vodafone model_Consolidation_Dollar_3q'08v-2 corr PN+loan" xfId="2638" xr:uid="{00000000-0005-0000-0000-0000380A0000}"/>
    <cellStyle name="_Table_Vodafone model_Consolidation_Dollar_4q'08 v.5" xfId="2639" xr:uid="{00000000-0005-0000-0000-0000390A0000}"/>
    <cellStyle name="_Table_Vodafone model_Copy of Consolidation_Dollar_4q'08 v.5" xfId="2640" xr:uid="{00000000-0005-0000-0000-00003A0A0000}"/>
    <cellStyle name="_Table_Vodafone model_Int" xfId="2641" xr:uid="{00000000-0005-0000-0000-00003B0A0000}"/>
    <cellStyle name="_Table_Vodafone model_Notes" xfId="2642" xr:uid="{00000000-0005-0000-0000-00003C0A0000}"/>
    <cellStyle name="_Table_Vodafone model_PL" xfId="2643" xr:uid="{00000000-0005-0000-0000-00003D0A0000}"/>
    <cellStyle name="_Table_Vodafone model_RIG" xfId="2644" xr:uid="{00000000-0005-0000-0000-00003E0A0000}"/>
    <cellStyle name="_Table_Working Capital Swings" xfId="2645" xr:uid="{00000000-0005-0000-0000-00003F0A0000}"/>
    <cellStyle name="_Table_Working Capital Swings_Sheet1" xfId="2646" xr:uid="{00000000-0005-0000-0000-0000400A0000}"/>
    <cellStyle name="_Table_Working Capital Swings_Лист1" xfId="2647" xr:uid="{00000000-0005-0000-0000-0000410A0000}"/>
    <cellStyle name="_Table_Лист1" xfId="2648" xr:uid="{00000000-0005-0000-0000-0000420A0000}"/>
    <cellStyle name="_TableHead" xfId="2649" xr:uid="{00000000-0005-0000-0000-0000430A0000}"/>
    <cellStyle name="_TableHead_01 Research DCF and AVP" xfId="2650" xr:uid="{00000000-0005-0000-0000-0000440A0000}"/>
    <cellStyle name="_TableHead_01 Research DCF and AVP_Consolidation_Dollar_3q'08v-2 corr PN+loan" xfId="2651" xr:uid="{00000000-0005-0000-0000-0000450A0000}"/>
    <cellStyle name="_TableHead_01 Research DCF and AVP_Consolidation_Dollar_3q'08v-2 corr PN+loan_Sheet1" xfId="2652" xr:uid="{00000000-0005-0000-0000-0000460A0000}"/>
    <cellStyle name="_TableHead_01 Research DCF and AVP_Consolidation_Dollar_3q'08v-2 corr PN+loan_Лист1" xfId="2653" xr:uid="{00000000-0005-0000-0000-0000470A0000}"/>
    <cellStyle name="_TableHead_01 Research DCF and AVP_Sheet1" xfId="2654" xr:uid="{00000000-0005-0000-0000-0000480A0000}"/>
    <cellStyle name="_TableHead_01 Research DCF and AVP_Лист1" xfId="2655" xr:uid="{00000000-0005-0000-0000-0000490A0000}"/>
    <cellStyle name="_TableHead_16 Titanium BP incl. summar.." xfId="2656" xr:uid="{00000000-0005-0000-0000-00004A0A0000}"/>
    <cellStyle name="_TableHead_16 Titanium BP incl. summar.._Sheet1" xfId="2657" xr:uid="{00000000-0005-0000-0000-00004B0A0000}"/>
    <cellStyle name="_TableHead_16 Titanium BP incl. summar.._Лист1" xfId="2658" xr:uid="{00000000-0005-0000-0000-00004C0A0000}"/>
    <cellStyle name="_TableHead_19 Wind Valuation_BP Oct 2004_Code Names" xfId="2659" xr:uid="{00000000-0005-0000-0000-00004D0A0000}"/>
    <cellStyle name="_TableHead_19 Wind Valuation_BP Oct 2004_Code Names_Sheet1" xfId="2660" xr:uid="{00000000-0005-0000-0000-00004E0A0000}"/>
    <cellStyle name="_TableHead_19 Wind Valuation_BP Oct 2004_Code Names_Лист1" xfId="2661" xr:uid="{00000000-0005-0000-0000-00004F0A0000}"/>
    <cellStyle name="_TableHead_36 Titanium Model" xfId="2662" xr:uid="{00000000-0005-0000-0000-0000500A0000}"/>
    <cellStyle name="_TableHead_36 Titanium Model_Sheet1" xfId="2663" xr:uid="{00000000-0005-0000-0000-0000510A0000}"/>
    <cellStyle name="_TableHead_36 Titanium Model_Лист1" xfId="2664" xr:uid="{00000000-0005-0000-0000-0000520A0000}"/>
    <cellStyle name="_TableHead_bls roic" xfId="2665" xr:uid="{00000000-0005-0000-0000-0000530A0000}"/>
    <cellStyle name="_TableHead_bls roic_Sheet1" xfId="2666" xr:uid="{00000000-0005-0000-0000-0000540A0000}"/>
    <cellStyle name="_TableHead_bls roic_Лист1" xfId="2667" xr:uid="{00000000-0005-0000-0000-0000550A0000}"/>
    <cellStyle name="_TableHead_Book1" xfId="2668" xr:uid="{00000000-0005-0000-0000-0000560A0000}"/>
    <cellStyle name="_TableHead_Book1_Consolidation_Dollar_3q'08v-2 corr PN+loan" xfId="2669" xr:uid="{00000000-0005-0000-0000-0000570A0000}"/>
    <cellStyle name="_TableHead_Book1_Consolidation_Dollar_3q'08v-2 corr PN+loan_Sheet1" xfId="2670" xr:uid="{00000000-0005-0000-0000-0000580A0000}"/>
    <cellStyle name="_TableHead_Book1_Consolidation_Dollar_3q'08v-2 corr PN+loan_Лист1" xfId="2671" xr:uid="{00000000-0005-0000-0000-0000590A0000}"/>
    <cellStyle name="_TableHead_Book1_Sheet1" xfId="2672" xr:uid="{00000000-0005-0000-0000-00005A0A0000}"/>
    <cellStyle name="_TableHead_Book1_Лист1" xfId="2673" xr:uid="{00000000-0005-0000-0000-00005B0A0000}"/>
    <cellStyle name="_TableHead_Broadband Comps" xfId="2674" xr:uid="{00000000-0005-0000-0000-00005C0A0000}"/>
    <cellStyle name="_TableHead_Broadband Comps 2" xfId="2675" xr:uid="{00000000-0005-0000-0000-00005D0A0000}"/>
    <cellStyle name="_TableHead_Broadband Comps_Capital 08rur" xfId="2676" xr:uid="{00000000-0005-0000-0000-00005E0A0000}"/>
    <cellStyle name="_TableHead_Broadband Comps_Capital 08rur_Лист1" xfId="2677" xr:uid="{00000000-0005-0000-0000-00005F0A0000}"/>
    <cellStyle name="_TableHead_Broadband Comps_Consolidation_Dollar_3q'08v-2 corr PN+loan" xfId="2678" xr:uid="{00000000-0005-0000-0000-0000600A0000}"/>
    <cellStyle name="_TableHead_Broadband Comps_Consolidation_Dollar_3q'08v-2 corr PN+loan_Sheet1" xfId="2679" xr:uid="{00000000-0005-0000-0000-0000610A0000}"/>
    <cellStyle name="_TableHead_Broadband Comps_Consolidation_Dollar_3q'08v-2 corr PN+loan_Лист1" xfId="2680" xr:uid="{00000000-0005-0000-0000-0000620A0000}"/>
    <cellStyle name="_TableHead_Broadband Comps_Consolidation_Dollar_4q'08 v.5" xfId="2681" xr:uid="{00000000-0005-0000-0000-0000630A0000}"/>
    <cellStyle name="_TableHead_Broadband Comps_Consolidation_Dollar_4q'08 v.5_Sheet1" xfId="2682" xr:uid="{00000000-0005-0000-0000-0000640A0000}"/>
    <cellStyle name="_TableHead_Broadband Comps_Consolidation_Dollar_4q'08 v.5_Лист1" xfId="2683" xr:uid="{00000000-0005-0000-0000-0000650A0000}"/>
    <cellStyle name="_TableHead_Broadband Comps_Copy of Consolidation_Dollar_4q'08 v.5" xfId="2684" xr:uid="{00000000-0005-0000-0000-0000660A0000}"/>
    <cellStyle name="_TableHead_Broadband Comps_Copy of Consolidation_Dollar_4q'08 v.5_Sheet1" xfId="2685" xr:uid="{00000000-0005-0000-0000-0000670A0000}"/>
    <cellStyle name="_TableHead_Broadband Comps_Copy of Consolidation_Dollar_4q'08 v.5_Лист1" xfId="2686" xr:uid="{00000000-0005-0000-0000-0000680A0000}"/>
    <cellStyle name="_TableHead_Broadband Comps_Int" xfId="2687" xr:uid="{00000000-0005-0000-0000-0000690A0000}"/>
    <cellStyle name="_TableHead_Broadband Comps_Notes" xfId="2688" xr:uid="{00000000-0005-0000-0000-00006A0A0000}"/>
    <cellStyle name="_TableHead_Broadband Comps_PL" xfId="2689" xr:uid="{00000000-0005-0000-0000-00006B0A0000}"/>
    <cellStyle name="_TableHead_Broadband Comps_RIG" xfId="2690" xr:uid="{00000000-0005-0000-0000-00006C0A0000}"/>
    <cellStyle name="_TableHead_Broadband Comps_RIG_Sheet1" xfId="2691" xr:uid="{00000000-0005-0000-0000-00006D0A0000}"/>
    <cellStyle name="_TableHead_Broadband Comps_RIG_Лист1" xfId="2692" xr:uid="{00000000-0005-0000-0000-00006E0A0000}"/>
    <cellStyle name="_TableHead_Broadband Comps_Sheet1" xfId="2693" xr:uid="{00000000-0005-0000-0000-00006F0A0000}"/>
    <cellStyle name="_TableHead_Broadband Comps_Лист1" xfId="2694" xr:uid="{00000000-0005-0000-0000-0000700A0000}"/>
    <cellStyle name="_TableHead_Consolidation_Dollar_3q'08v-2 corr PN+loan" xfId="2695" xr:uid="{00000000-0005-0000-0000-0000710A0000}"/>
    <cellStyle name="_TableHead_Consolidation_Dollar_3q'08v-2 corr PN+loan_Sheet1" xfId="2696" xr:uid="{00000000-0005-0000-0000-0000720A0000}"/>
    <cellStyle name="_TableHead_Consolidation_Dollar_3q'08v-2 corr PN+loan_Лист1" xfId="2697" xr:uid="{00000000-0005-0000-0000-0000730A0000}"/>
    <cellStyle name="_TableHead_EcoTekh DCF model v.1" xfId="2698" xr:uid="{00000000-0005-0000-0000-0000740A0000}"/>
    <cellStyle name="_TableHead_EcoTekh DCF model v.1_Sheet1" xfId="2699" xr:uid="{00000000-0005-0000-0000-0000750A0000}"/>
    <cellStyle name="_TableHead_EcoTekh DCF model v.1_Лист1" xfId="2700" xr:uid="{00000000-0005-0000-0000-0000760A0000}"/>
    <cellStyle name="_TableHead_Q" xfId="2701" xr:uid="{00000000-0005-0000-0000-0000770A0000}"/>
    <cellStyle name="_TableHead_q - new guidance" xfId="2702" xr:uid="{00000000-0005-0000-0000-0000780A0000}"/>
    <cellStyle name="_TableHead_q - new guidance 2" xfId="2703" xr:uid="{00000000-0005-0000-0000-0000790A0000}"/>
    <cellStyle name="_TableHead_q - new guidance_Capital 08rur" xfId="2704" xr:uid="{00000000-0005-0000-0000-00007A0A0000}"/>
    <cellStyle name="_TableHead_q - new guidance_Capital 08rur_Лист1" xfId="2705" xr:uid="{00000000-0005-0000-0000-00007B0A0000}"/>
    <cellStyle name="_TableHead_q - new guidance_Consolidation_Dollar_3q'08v-2 corr PN+loan" xfId="2706" xr:uid="{00000000-0005-0000-0000-00007C0A0000}"/>
    <cellStyle name="_TableHead_q - new guidance_Consolidation_Dollar_3q'08v-2 corr PN+loan_Sheet1" xfId="2707" xr:uid="{00000000-0005-0000-0000-00007D0A0000}"/>
    <cellStyle name="_TableHead_q - new guidance_Consolidation_Dollar_3q'08v-2 corr PN+loan_Лист1" xfId="2708" xr:uid="{00000000-0005-0000-0000-00007E0A0000}"/>
    <cellStyle name="_TableHead_q - new guidance_Consolidation_Dollar_4q'08 v.5" xfId="2709" xr:uid="{00000000-0005-0000-0000-00007F0A0000}"/>
    <cellStyle name="_TableHead_q - new guidance_Consolidation_Dollar_4q'08 v.5_Sheet1" xfId="2710" xr:uid="{00000000-0005-0000-0000-0000800A0000}"/>
    <cellStyle name="_TableHead_q - new guidance_Consolidation_Dollar_4q'08 v.5_Лист1" xfId="2711" xr:uid="{00000000-0005-0000-0000-0000810A0000}"/>
    <cellStyle name="_TableHead_q - new guidance_Copy of Consolidation_Dollar_4q'08 v.5" xfId="2712" xr:uid="{00000000-0005-0000-0000-0000820A0000}"/>
    <cellStyle name="_TableHead_q - new guidance_Copy of Consolidation_Dollar_4q'08 v.5_Sheet1" xfId="2713" xr:uid="{00000000-0005-0000-0000-0000830A0000}"/>
    <cellStyle name="_TableHead_q - new guidance_Copy of Consolidation_Dollar_4q'08 v.5_Лист1" xfId="2714" xr:uid="{00000000-0005-0000-0000-0000840A0000}"/>
    <cellStyle name="_TableHead_q - new guidance_Int" xfId="2715" xr:uid="{00000000-0005-0000-0000-0000850A0000}"/>
    <cellStyle name="_TableHead_q - new guidance_Notes" xfId="2716" xr:uid="{00000000-0005-0000-0000-0000860A0000}"/>
    <cellStyle name="_TableHead_q - new guidance_PL" xfId="2717" xr:uid="{00000000-0005-0000-0000-0000870A0000}"/>
    <cellStyle name="_TableHead_q - new guidance_RIG" xfId="2718" xr:uid="{00000000-0005-0000-0000-0000880A0000}"/>
    <cellStyle name="_TableHead_q - new guidance_RIG_Sheet1" xfId="2719" xr:uid="{00000000-0005-0000-0000-0000890A0000}"/>
    <cellStyle name="_TableHead_q - new guidance_RIG_Лист1" xfId="2720" xr:uid="{00000000-0005-0000-0000-00008A0A0000}"/>
    <cellStyle name="_TableHead_q - new guidance_Sheet1" xfId="2721" xr:uid="{00000000-0005-0000-0000-00008B0A0000}"/>
    <cellStyle name="_TableHead_q - new guidance_Лист1" xfId="2722" xr:uid="{00000000-0005-0000-0000-00008C0A0000}"/>
    <cellStyle name="_TableHead_q - valuation" xfId="2723" xr:uid="{00000000-0005-0000-0000-00008D0A0000}"/>
    <cellStyle name="_TableHead_q - valuation 2" xfId="2724" xr:uid="{00000000-0005-0000-0000-00008E0A0000}"/>
    <cellStyle name="_TableHead_q - valuation_Capital 08rur" xfId="2725" xr:uid="{00000000-0005-0000-0000-00008F0A0000}"/>
    <cellStyle name="_TableHead_q - valuation_Capital 08rur_Лист1" xfId="2726" xr:uid="{00000000-0005-0000-0000-0000900A0000}"/>
    <cellStyle name="_TableHead_q - valuation_Consolidation_Dollar_3q'08v-2 corr PN+loan" xfId="2727" xr:uid="{00000000-0005-0000-0000-0000910A0000}"/>
    <cellStyle name="_TableHead_q - valuation_Consolidation_Dollar_3q'08v-2 corr PN+loan_Sheet1" xfId="2728" xr:uid="{00000000-0005-0000-0000-0000920A0000}"/>
    <cellStyle name="_TableHead_q - valuation_Consolidation_Dollar_3q'08v-2 corr PN+loan_Лист1" xfId="2729" xr:uid="{00000000-0005-0000-0000-0000930A0000}"/>
    <cellStyle name="_TableHead_q - valuation_Consolidation_Dollar_4q'08 v.5" xfId="2730" xr:uid="{00000000-0005-0000-0000-0000940A0000}"/>
    <cellStyle name="_TableHead_q - valuation_Consolidation_Dollar_4q'08 v.5_Sheet1" xfId="2731" xr:uid="{00000000-0005-0000-0000-0000950A0000}"/>
    <cellStyle name="_TableHead_q - valuation_Consolidation_Dollar_4q'08 v.5_Лист1" xfId="2732" xr:uid="{00000000-0005-0000-0000-0000960A0000}"/>
    <cellStyle name="_TableHead_q - valuation_Copy of Consolidation_Dollar_4q'08 v.5" xfId="2733" xr:uid="{00000000-0005-0000-0000-0000970A0000}"/>
    <cellStyle name="_TableHead_q - valuation_Copy of Consolidation_Dollar_4q'08 v.5_Sheet1" xfId="2734" xr:uid="{00000000-0005-0000-0000-0000980A0000}"/>
    <cellStyle name="_TableHead_q - valuation_Copy of Consolidation_Dollar_4q'08 v.5_Лист1" xfId="2735" xr:uid="{00000000-0005-0000-0000-0000990A0000}"/>
    <cellStyle name="_TableHead_q - valuation_Int" xfId="2736" xr:uid="{00000000-0005-0000-0000-00009A0A0000}"/>
    <cellStyle name="_TableHead_q - valuation_Notes" xfId="2737" xr:uid="{00000000-0005-0000-0000-00009B0A0000}"/>
    <cellStyle name="_TableHead_q - valuation_PL" xfId="2738" xr:uid="{00000000-0005-0000-0000-00009C0A0000}"/>
    <cellStyle name="_TableHead_q - valuation_RIG" xfId="2739" xr:uid="{00000000-0005-0000-0000-00009D0A0000}"/>
    <cellStyle name="_TableHead_q - valuation_RIG_Sheet1" xfId="2740" xr:uid="{00000000-0005-0000-0000-00009E0A0000}"/>
    <cellStyle name="_TableHead_q - valuation_RIG_Лист1" xfId="2741" xr:uid="{00000000-0005-0000-0000-00009F0A0000}"/>
    <cellStyle name="_TableHead_q - valuation_Sheet1" xfId="2742" xr:uid="{00000000-0005-0000-0000-0000A00A0000}"/>
    <cellStyle name="_TableHead_q - valuation_Лист1" xfId="2743" xr:uid="{00000000-0005-0000-0000-0000A10A0000}"/>
    <cellStyle name="_TableHead_Q 2" xfId="2744" xr:uid="{00000000-0005-0000-0000-0000A20A0000}"/>
    <cellStyle name="_TableHead_Q_Capital 08rur" xfId="2745" xr:uid="{00000000-0005-0000-0000-0000A30A0000}"/>
    <cellStyle name="_TableHead_Q_Capital 08rur_Лист1" xfId="2746" xr:uid="{00000000-0005-0000-0000-0000A40A0000}"/>
    <cellStyle name="_TableHead_Q_Consolidation_Dollar_3q'08v-2 corr PN+loan" xfId="2747" xr:uid="{00000000-0005-0000-0000-0000A50A0000}"/>
    <cellStyle name="_TableHead_Q_Consolidation_Dollar_3q'08v-2 corr PN+loan_Sheet1" xfId="2748" xr:uid="{00000000-0005-0000-0000-0000A60A0000}"/>
    <cellStyle name="_TableHead_Q_Consolidation_Dollar_3q'08v-2 corr PN+loan_Лист1" xfId="2749" xr:uid="{00000000-0005-0000-0000-0000A70A0000}"/>
    <cellStyle name="_TableHead_Q_Consolidation_Dollar_4q'08 v.5" xfId="2750" xr:uid="{00000000-0005-0000-0000-0000A80A0000}"/>
    <cellStyle name="_TableHead_Q_Consolidation_Dollar_4q'08 v.5_Sheet1" xfId="2751" xr:uid="{00000000-0005-0000-0000-0000A90A0000}"/>
    <cellStyle name="_TableHead_Q_Consolidation_Dollar_4q'08 v.5_Лист1" xfId="2752" xr:uid="{00000000-0005-0000-0000-0000AA0A0000}"/>
    <cellStyle name="_TableHead_Q_Copy of Consolidation_Dollar_4q'08 v.5" xfId="2753" xr:uid="{00000000-0005-0000-0000-0000AB0A0000}"/>
    <cellStyle name="_TableHead_Q_Copy of Consolidation_Dollar_4q'08 v.5_Sheet1" xfId="2754" xr:uid="{00000000-0005-0000-0000-0000AC0A0000}"/>
    <cellStyle name="_TableHead_Q_Copy of Consolidation_Dollar_4q'08 v.5_Лист1" xfId="2755" xr:uid="{00000000-0005-0000-0000-0000AD0A0000}"/>
    <cellStyle name="_TableHead_Q_Int" xfId="2756" xr:uid="{00000000-0005-0000-0000-0000AE0A0000}"/>
    <cellStyle name="_TableHead_Q_Notes" xfId="2757" xr:uid="{00000000-0005-0000-0000-0000AF0A0000}"/>
    <cellStyle name="_TableHead_Q_PL" xfId="2758" xr:uid="{00000000-0005-0000-0000-0000B00A0000}"/>
    <cellStyle name="_TableHead_Q_RIG" xfId="2759" xr:uid="{00000000-0005-0000-0000-0000B10A0000}"/>
    <cellStyle name="_TableHead_Q_RIG_Sheet1" xfId="2760" xr:uid="{00000000-0005-0000-0000-0000B20A0000}"/>
    <cellStyle name="_TableHead_Q_RIG_Лист1" xfId="2761" xr:uid="{00000000-0005-0000-0000-0000B30A0000}"/>
    <cellStyle name="_TableHead_Q_Sheet1" xfId="2762" xr:uid="{00000000-0005-0000-0000-0000B40A0000}"/>
    <cellStyle name="_TableHead_Q_Лист1" xfId="2763" xr:uid="{00000000-0005-0000-0000-0000B50A0000}"/>
    <cellStyle name="_TableHead_Sheet1" xfId="2764" xr:uid="{00000000-0005-0000-0000-0000B60A0000}"/>
    <cellStyle name="_TableHead_Simplified Cash Flow Template - 2" xfId="2765" xr:uid="{00000000-0005-0000-0000-0000B70A0000}"/>
    <cellStyle name="_TableHead_Simplified Cash Flow Template - 2_Consolidation_Dollar_3q'08v-2 corr PN+loan" xfId="2766" xr:uid="{00000000-0005-0000-0000-0000B80A0000}"/>
    <cellStyle name="_TableHead_Simplified Cash Flow Template - 2_Consolidation_Dollar_3q'08v-2 corr PN+loan_Sheet1" xfId="2767" xr:uid="{00000000-0005-0000-0000-0000B90A0000}"/>
    <cellStyle name="_TableHead_Simplified Cash Flow Template - 2_Consolidation_Dollar_3q'08v-2 corr PN+loan_Лист1" xfId="2768" xr:uid="{00000000-0005-0000-0000-0000BA0A0000}"/>
    <cellStyle name="_TableHead_Simplified Cash Flow Template - 2_Sheet1" xfId="2769" xr:uid="{00000000-0005-0000-0000-0000BB0A0000}"/>
    <cellStyle name="_TableHead_Simplified Cash Flow Template - 2_Лист1" xfId="2770" xr:uid="{00000000-0005-0000-0000-0000BC0A0000}"/>
    <cellStyle name="_TableHead_Vodafone model" xfId="2771" xr:uid="{00000000-0005-0000-0000-0000BD0A0000}"/>
    <cellStyle name="_TableHead_Vodafone model 2" xfId="2772" xr:uid="{00000000-0005-0000-0000-0000BE0A0000}"/>
    <cellStyle name="_TableHead_Vodafone model_Capital 08rur" xfId="2773" xr:uid="{00000000-0005-0000-0000-0000BF0A0000}"/>
    <cellStyle name="_TableHead_Vodafone model_Capital 08rur_Лист1" xfId="2774" xr:uid="{00000000-0005-0000-0000-0000C00A0000}"/>
    <cellStyle name="_TableHead_Vodafone model_Consolidation_Dollar_3q'08v-2 corr PN+loan" xfId="2775" xr:uid="{00000000-0005-0000-0000-0000C10A0000}"/>
    <cellStyle name="_TableHead_Vodafone model_Consolidation_Dollar_3q'08v-2 corr PN+loan_Sheet1" xfId="2776" xr:uid="{00000000-0005-0000-0000-0000C20A0000}"/>
    <cellStyle name="_TableHead_Vodafone model_Consolidation_Dollar_3q'08v-2 corr PN+loan_Лист1" xfId="2777" xr:uid="{00000000-0005-0000-0000-0000C30A0000}"/>
    <cellStyle name="_TableHead_Vodafone model_Consolidation_Dollar_4q'08 v.5" xfId="2778" xr:uid="{00000000-0005-0000-0000-0000C40A0000}"/>
    <cellStyle name="_TableHead_Vodafone model_Consolidation_Dollar_4q'08 v.5_Sheet1" xfId="2779" xr:uid="{00000000-0005-0000-0000-0000C50A0000}"/>
    <cellStyle name="_TableHead_Vodafone model_Consolidation_Dollar_4q'08 v.5_Лист1" xfId="2780" xr:uid="{00000000-0005-0000-0000-0000C60A0000}"/>
    <cellStyle name="_TableHead_Vodafone model_Copy of Consolidation_Dollar_4q'08 v.5" xfId="2781" xr:uid="{00000000-0005-0000-0000-0000C70A0000}"/>
    <cellStyle name="_TableHead_Vodafone model_Copy of Consolidation_Dollar_4q'08 v.5_Sheet1" xfId="2782" xr:uid="{00000000-0005-0000-0000-0000C80A0000}"/>
    <cellStyle name="_TableHead_Vodafone model_Copy of Consolidation_Dollar_4q'08 v.5_Лист1" xfId="2783" xr:uid="{00000000-0005-0000-0000-0000C90A0000}"/>
    <cellStyle name="_TableHead_Vodafone model_Int" xfId="2784" xr:uid="{00000000-0005-0000-0000-0000CA0A0000}"/>
    <cellStyle name="_TableHead_Vodafone model_Notes" xfId="2785" xr:uid="{00000000-0005-0000-0000-0000CB0A0000}"/>
    <cellStyle name="_TableHead_Vodafone model_PL" xfId="2786" xr:uid="{00000000-0005-0000-0000-0000CC0A0000}"/>
    <cellStyle name="_TableHead_Vodafone model_RIG" xfId="2787" xr:uid="{00000000-0005-0000-0000-0000CD0A0000}"/>
    <cellStyle name="_TableHead_Vodafone model_RIG_Sheet1" xfId="2788" xr:uid="{00000000-0005-0000-0000-0000CE0A0000}"/>
    <cellStyle name="_TableHead_Vodafone model_RIG_Лист1" xfId="2789" xr:uid="{00000000-0005-0000-0000-0000CF0A0000}"/>
    <cellStyle name="_TableHead_Vodafone model_Sheet1" xfId="2790" xr:uid="{00000000-0005-0000-0000-0000D00A0000}"/>
    <cellStyle name="_TableHead_Vodafone model_Лист1" xfId="2791" xr:uid="{00000000-0005-0000-0000-0000D10A0000}"/>
    <cellStyle name="_TableHead_Лист1" xfId="2792" xr:uid="{00000000-0005-0000-0000-0000D20A0000}"/>
    <cellStyle name="_TableRowBorder" xfId="2793" xr:uid="{00000000-0005-0000-0000-0000D30A0000}"/>
    <cellStyle name="_TableRowBorder_Sheet1" xfId="2794" xr:uid="{00000000-0005-0000-0000-0000D40A0000}"/>
    <cellStyle name="_TableRowBorder_Лист1" xfId="2795" xr:uid="{00000000-0005-0000-0000-0000D50A0000}"/>
    <cellStyle name="_TableRowHead" xfId="2796" xr:uid="{00000000-0005-0000-0000-0000D60A0000}"/>
    <cellStyle name="_TableRowHead_01 Research DCF and AVP" xfId="2797" xr:uid="{00000000-0005-0000-0000-0000D70A0000}"/>
    <cellStyle name="_TableRowHead_01 Research DCF and AVP_Consolidation_Dollar_3q'08v-2 corr PN+loan" xfId="2798" xr:uid="{00000000-0005-0000-0000-0000D80A0000}"/>
    <cellStyle name="_TableRowHead_16 Titanium BP incl. summar.." xfId="2799" xr:uid="{00000000-0005-0000-0000-0000D90A0000}"/>
    <cellStyle name="_TableRowHead_19 Wind Valuation_BP Oct 2004_Code Names" xfId="2800" xr:uid="{00000000-0005-0000-0000-0000DA0A0000}"/>
    <cellStyle name="_TableRowHead_36 Titanium Model" xfId="2801" xr:uid="{00000000-0005-0000-0000-0000DB0A0000}"/>
    <cellStyle name="_TableRowHead_bls roic" xfId="2802" xr:uid="{00000000-0005-0000-0000-0000DC0A0000}"/>
    <cellStyle name="_TableRowHead_Book1" xfId="2803" xr:uid="{00000000-0005-0000-0000-0000DD0A0000}"/>
    <cellStyle name="_TableRowHead_Book1_Consolidation_Dollar_3q'08v-2 corr PN+loan" xfId="2804" xr:uid="{00000000-0005-0000-0000-0000DE0A0000}"/>
    <cellStyle name="_TableRowHead_Broadband Comps" xfId="2805" xr:uid="{00000000-0005-0000-0000-0000DF0A0000}"/>
    <cellStyle name="_TableRowHead_Broadband Comps 2" xfId="2806" xr:uid="{00000000-0005-0000-0000-0000E00A0000}"/>
    <cellStyle name="_TableRowHead_Broadband Comps_Capital 08rur" xfId="2807" xr:uid="{00000000-0005-0000-0000-0000E10A0000}"/>
    <cellStyle name="_TableRowHead_Broadband Comps_Consolidation_Dollar_3q'08v-2 corr PN+loan" xfId="2808" xr:uid="{00000000-0005-0000-0000-0000E20A0000}"/>
    <cellStyle name="_TableRowHead_Broadband Comps_Consolidation_Dollar_4q'08 v.5" xfId="2809" xr:uid="{00000000-0005-0000-0000-0000E30A0000}"/>
    <cellStyle name="_TableRowHead_Broadband Comps_Copy of Consolidation_Dollar_4q'08 v.5" xfId="2810" xr:uid="{00000000-0005-0000-0000-0000E40A0000}"/>
    <cellStyle name="_TableRowHead_Broadband Comps_Int" xfId="2811" xr:uid="{00000000-0005-0000-0000-0000E50A0000}"/>
    <cellStyle name="_TableRowHead_Broadband Comps_Notes" xfId="2812" xr:uid="{00000000-0005-0000-0000-0000E60A0000}"/>
    <cellStyle name="_TableRowHead_Broadband Comps_PL" xfId="2813" xr:uid="{00000000-0005-0000-0000-0000E70A0000}"/>
    <cellStyle name="_TableRowHead_Broadband Comps_RIG" xfId="2814" xr:uid="{00000000-0005-0000-0000-0000E80A0000}"/>
    <cellStyle name="_TableRowHead_Comps 24May02_Final" xfId="2815" xr:uid="{00000000-0005-0000-0000-0000E90A0000}"/>
    <cellStyle name="_TableRowHead_Consolidation_Dollar_3q'08v-2 corr PN+loan" xfId="2816" xr:uid="{00000000-0005-0000-0000-0000EA0A0000}"/>
    <cellStyle name="_TableRowHead_EcoTekh DCF model v.1" xfId="2817" xr:uid="{00000000-0005-0000-0000-0000EB0A0000}"/>
    <cellStyle name="_TableRowHead_Q" xfId="2818" xr:uid="{00000000-0005-0000-0000-0000EC0A0000}"/>
    <cellStyle name="_TableRowHead_q - new guidance" xfId="2819" xr:uid="{00000000-0005-0000-0000-0000ED0A0000}"/>
    <cellStyle name="_TableRowHead_q - new guidance 2" xfId="2820" xr:uid="{00000000-0005-0000-0000-0000EE0A0000}"/>
    <cellStyle name="_TableRowHead_q - new guidance_Capital 08rur" xfId="2821" xr:uid="{00000000-0005-0000-0000-0000EF0A0000}"/>
    <cellStyle name="_TableRowHead_q - new guidance_Consolidation_Dollar_3q'08v-2 corr PN+loan" xfId="2822" xr:uid="{00000000-0005-0000-0000-0000F00A0000}"/>
    <cellStyle name="_TableRowHead_q - new guidance_Consolidation_Dollar_4q'08 v.5" xfId="2823" xr:uid="{00000000-0005-0000-0000-0000F10A0000}"/>
    <cellStyle name="_TableRowHead_q - new guidance_Copy of Consolidation_Dollar_4q'08 v.5" xfId="2824" xr:uid="{00000000-0005-0000-0000-0000F20A0000}"/>
    <cellStyle name="_TableRowHead_q - new guidance_Int" xfId="2825" xr:uid="{00000000-0005-0000-0000-0000F30A0000}"/>
    <cellStyle name="_TableRowHead_q - new guidance_Notes" xfId="2826" xr:uid="{00000000-0005-0000-0000-0000F40A0000}"/>
    <cellStyle name="_TableRowHead_q - new guidance_PL" xfId="2827" xr:uid="{00000000-0005-0000-0000-0000F50A0000}"/>
    <cellStyle name="_TableRowHead_q - new guidance_RIG" xfId="2828" xr:uid="{00000000-0005-0000-0000-0000F60A0000}"/>
    <cellStyle name="_TableRowHead_q - valuation" xfId="2829" xr:uid="{00000000-0005-0000-0000-0000F70A0000}"/>
    <cellStyle name="_TableRowHead_q - valuation 2" xfId="2830" xr:uid="{00000000-0005-0000-0000-0000F80A0000}"/>
    <cellStyle name="_TableRowHead_q - valuation_Capital 08rur" xfId="2831" xr:uid="{00000000-0005-0000-0000-0000F90A0000}"/>
    <cellStyle name="_TableRowHead_q - valuation_Consolidation_Dollar_3q'08v-2 corr PN+loan" xfId="2832" xr:uid="{00000000-0005-0000-0000-0000FA0A0000}"/>
    <cellStyle name="_TableRowHead_q - valuation_Consolidation_Dollar_4q'08 v.5" xfId="2833" xr:uid="{00000000-0005-0000-0000-0000FB0A0000}"/>
    <cellStyle name="_TableRowHead_q - valuation_Copy of Consolidation_Dollar_4q'08 v.5" xfId="2834" xr:uid="{00000000-0005-0000-0000-0000FC0A0000}"/>
    <cellStyle name="_TableRowHead_q - valuation_Int" xfId="2835" xr:uid="{00000000-0005-0000-0000-0000FD0A0000}"/>
    <cellStyle name="_TableRowHead_q - valuation_Notes" xfId="2836" xr:uid="{00000000-0005-0000-0000-0000FE0A0000}"/>
    <cellStyle name="_TableRowHead_q - valuation_PL" xfId="2837" xr:uid="{00000000-0005-0000-0000-0000FF0A0000}"/>
    <cellStyle name="_TableRowHead_q - valuation_RIG" xfId="2838" xr:uid="{00000000-0005-0000-0000-0000000B0000}"/>
    <cellStyle name="_TableRowHead_Q 2" xfId="2839" xr:uid="{00000000-0005-0000-0000-0000010B0000}"/>
    <cellStyle name="_TableRowHead_Q_Capital 08rur" xfId="2840" xr:uid="{00000000-0005-0000-0000-0000020B0000}"/>
    <cellStyle name="_TableRowHead_Q_Consolidation_Dollar_3q'08v-2 corr PN+loan" xfId="2841" xr:uid="{00000000-0005-0000-0000-0000030B0000}"/>
    <cellStyle name="_TableRowHead_Q_Consolidation_Dollar_4q'08 v.5" xfId="2842" xr:uid="{00000000-0005-0000-0000-0000040B0000}"/>
    <cellStyle name="_TableRowHead_Q_Copy of Consolidation_Dollar_4q'08 v.5" xfId="2843" xr:uid="{00000000-0005-0000-0000-0000050B0000}"/>
    <cellStyle name="_TableRowHead_Q_Int" xfId="2844" xr:uid="{00000000-0005-0000-0000-0000060B0000}"/>
    <cellStyle name="_TableRowHead_Q_Notes" xfId="2845" xr:uid="{00000000-0005-0000-0000-0000070B0000}"/>
    <cellStyle name="_TableRowHead_Q_PL" xfId="2846" xr:uid="{00000000-0005-0000-0000-0000080B0000}"/>
    <cellStyle name="_TableRowHead_Q_RIG" xfId="2847" xr:uid="{00000000-0005-0000-0000-0000090B0000}"/>
    <cellStyle name="_TableRowHead_Vodafone model" xfId="2848" xr:uid="{00000000-0005-0000-0000-00000A0B0000}"/>
    <cellStyle name="_TableRowHead_Vodafone model 2" xfId="2849" xr:uid="{00000000-0005-0000-0000-00000B0B0000}"/>
    <cellStyle name="_TableRowHead_Vodafone model_Capital 08rur" xfId="2850" xr:uid="{00000000-0005-0000-0000-00000C0B0000}"/>
    <cellStyle name="_TableRowHead_Vodafone model_Consolidation_Dollar_3q'08v-2 corr PN+loan" xfId="2851" xr:uid="{00000000-0005-0000-0000-00000D0B0000}"/>
    <cellStyle name="_TableRowHead_Vodafone model_Consolidation_Dollar_4q'08 v.5" xfId="2852" xr:uid="{00000000-0005-0000-0000-00000E0B0000}"/>
    <cellStyle name="_TableRowHead_Vodafone model_Copy of Consolidation_Dollar_4q'08 v.5" xfId="2853" xr:uid="{00000000-0005-0000-0000-00000F0B0000}"/>
    <cellStyle name="_TableRowHead_Vodafone model_Int" xfId="2854" xr:uid="{00000000-0005-0000-0000-0000100B0000}"/>
    <cellStyle name="_TableRowHead_Vodafone model_Notes" xfId="2855" xr:uid="{00000000-0005-0000-0000-0000110B0000}"/>
    <cellStyle name="_TableRowHead_Vodafone model_PL" xfId="2856" xr:uid="{00000000-0005-0000-0000-0000120B0000}"/>
    <cellStyle name="_TableRowHead_Vodafone model_RIG" xfId="2857" xr:uid="{00000000-0005-0000-0000-0000130B0000}"/>
    <cellStyle name="_TableSuperHead" xfId="2858" xr:uid="{00000000-0005-0000-0000-0000140B0000}"/>
    <cellStyle name="_TableSuperHead_01 Research DCF and AVP" xfId="2859" xr:uid="{00000000-0005-0000-0000-0000150B0000}"/>
    <cellStyle name="_TableSuperHead_01 Research DCF and AVP_Consolidation_Dollar_3q'08v-2 corr PN+loan" xfId="2860" xr:uid="{00000000-0005-0000-0000-0000160B0000}"/>
    <cellStyle name="_TableSuperHead_16 Titanium BP incl. summar.." xfId="2861" xr:uid="{00000000-0005-0000-0000-0000170B0000}"/>
    <cellStyle name="_TableSuperHead_19 Wind Valuation_BP Oct 2004_Code Names" xfId="2862" xr:uid="{00000000-0005-0000-0000-0000180B0000}"/>
    <cellStyle name="_TableSuperHead_36 Titanium Model" xfId="2863" xr:uid="{00000000-0005-0000-0000-0000190B0000}"/>
    <cellStyle name="_TableSuperHead_bls roic" xfId="2864" xr:uid="{00000000-0005-0000-0000-00001A0B0000}"/>
    <cellStyle name="_TableSuperHead_Book1" xfId="2865" xr:uid="{00000000-0005-0000-0000-00001B0B0000}"/>
    <cellStyle name="_TableSuperHead_Book1_1" xfId="2866" xr:uid="{00000000-0005-0000-0000-00001C0B0000}"/>
    <cellStyle name="_TableSuperHead_Book1_1_Consolidation_Dollar_3q'08v-2 corr PN+loan" xfId="2867" xr:uid="{00000000-0005-0000-0000-00001D0B0000}"/>
    <cellStyle name="_TableSuperHead_Book1_Model Master" xfId="2868" xr:uid="{00000000-0005-0000-0000-00001E0B0000}"/>
    <cellStyle name="_TableSuperHead_Book1_Phoenix Model - Dec 12 (GS Version)" xfId="2869" xr:uid="{00000000-0005-0000-0000-00001F0B0000}"/>
    <cellStyle name="_TableSuperHead_Broadband Comps" xfId="2870" xr:uid="{00000000-0005-0000-0000-0000200B0000}"/>
    <cellStyle name="_TableSuperHead_Broadband Comps 2" xfId="2871" xr:uid="{00000000-0005-0000-0000-0000210B0000}"/>
    <cellStyle name="_TableSuperHead_Broadband Comps_Capital 08rur" xfId="2872" xr:uid="{00000000-0005-0000-0000-0000220B0000}"/>
    <cellStyle name="_TableSuperHead_Broadband Comps_Consolidation_Dollar_3q'08v-2 corr PN+loan" xfId="2873" xr:uid="{00000000-0005-0000-0000-0000230B0000}"/>
    <cellStyle name="_TableSuperHead_Broadband Comps_Consolidation_Dollar_4q'08 v.5" xfId="2874" xr:uid="{00000000-0005-0000-0000-0000240B0000}"/>
    <cellStyle name="_TableSuperHead_Broadband Comps_Copy of Consolidation_Dollar_4q'08 v.5" xfId="2875" xr:uid="{00000000-0005-0000-0000-0000250B0000}"/>
    <cellStyle name="_TableSuperHead_Broadband Comps_Int" xfId="2876" xr:uid="{00000000-0005-0000-0000-0000260B0000}"/>
    <cellStyle name="_TableSuperHead_Broadband Comps_Notes" xfId="2877" xr:uid="{00000000-0005-0000-0000-0000270B0000}"/>
    <cellStyle name="_TableSuperHead_Broadband Comps_PL" xfId="2878" xr:uid="{00000000-0005-0000-0000-0000280B0000}"/>
    <cellStyle name="_TableSuperHead_Broadband Comps_RIG" xfId="2879" xr:uid="{00000000-0005-0000-0000-0000290B0000}"/>
    <cellStyle name="_TableSuperHead_Comps 24May02_Final" xfId="2880" xr:uid="{00000000-0005-0000-0000-00002A0B0000}"/>
    <cellStyle name="_TableSuperHead_Consolidation_Dollar_3q'08v-2 corr PN+loan" xfId="2881" xr:uid="{00000000-0005-0000-0000-00002B0B0000}"/>
    <cellStyle name="_TableSuperHead_EcoTekh DCF model v.1" xfId="2882" xr:uid="{00000000-0005-0000-0000-00002C0B0000}"/>
    <cellStyle name="_TableSuperHead_Project Wincor LBO Model 2b" xfId="2883" xr:uid="{00000000-0005-0000-0000-00002D0B0000}"/>
    <cellStyle name="_TableSuperHead_Q" xfId="2884" xr:uid="{00000000-0005-0000-0000-00002E0B0000}"/>
    <cellStyle name="_TableSuperHead_q - new guidance" xfId="2885" xr:uid="{00000000-0005-0000-0000-00002F0B0000}"/>
    <cellStyle name="_TableSuperHead_q - new guidance 2" xfId="2886" xr:uid="{00000000-0005-0000-0000-0000300B0000}"/>
    <cellStyle name="_TableSuperHead_q - new guidance_Capital 08rur" xfId="2887" xr:uid="{00000000-0005-0000-0000-0000310B0000}"/>
    <cellStyle name="_TableSuperHead_q - new guidance_Consolidation_Dollar_3q'08v-2 corr PN+loan" xfId="2888" xr:uid="{00000000-0005-0000-0000-0000320B0000}"/>
    <cellStyle name="_TableSuperHead_q - new guidance_Consolidation_Dollar_4q'08 v.5" xfId="2889" xr:uid="{00000000-0005-0000-0000-0000330B0000}"/>
    <cellStyle name="_TableSuperHead_q - new guidance_Copy of Consolidation_Dollar_4q'08 v.5" xfId="2890" xr:uid="{00000000-0005-0000-0000-0000340B0000}"/>
    <cellStyle name="_TableSuperHead_q - new guidance_Int" xfId="2891" xr:uid="{00000000-0005-0000-0000-0000350B0000}"/>
    <cellStyle name="_TableSuperHead_q - new guidance_Notes" xfId="2892" xr:uid="{00000000-0005-0000-0000-0000360B0000}"/>
    <cellStyle name="_TableSuperHead_q - new guidance_PL" xfId="2893" xr:uid="{00000000-0005-0000-0000-0000370B0000}"/>
    <cellStyle name="_TableSuperHead_q - new guidance_RIG" xfId="2894" xr:uid="{00000000-0005-0000-0000-0000380B0000}"/>
    <cellStyle name="_TableSuperHead_q - valuation" xfId="2895" xr:uid="{00000000-0005-0000-0000-0000390B0000}"/>
    <cellStyle name="_TableSuperHead_q - valuation 2" xfId="2896" xr:uid="{00000000-0005-0000-0000-00003A0B0000}"/>
    <cellStyle name="_TableSuperHead_q - valuation_Capital 08rur" xfId="2897" xr:uid="{00000000-0005-0000-0000-00003B0B0000}"/>
    <cellStyle name="_TableSuperHead_q - valuation_Consolidation_Dollar_3q'08v-2 corr PN+loan" xfId="2898" xr:uid="{00000000-0005-0000-0000-00003C0B0000}"/>
    <cellStyle name="_TableSuperHead_q - valuation_Consolidation_Dollar_4q'08 v.5" xfId="2899" xr:uid="{00000000-0005-0000-0000-00003D0B0000}"/>
    <cellStyle name="_TableSuperHead_q - valuation_Copy of Consolidation_Dollar_4q'08 v.5" xfId="2900" xr:uid="{00000000-0005-0000-0000-00003E0B0000}"/>
    <cellStyle name="_TableSuperHead_q - valuation_Int" xfId="2901" xr:uid="{00000000-0005-0000-0000-00003F0B0000}"/>
    <cellStyle name="_TableSuperHead_q - valuation_Notes" xfId="2902" xr:uid="{00000000-0005-0000-0000-0000400B0000}"/>
    <cellStyle name="_TableSuperHead_q - valuation_PL" xfId="2903" xr:uid="{00000000-0005-0000-0000-0000410B0000}"/>
    <cellStyle name="_TableSuperHead_q - valuation_RIG" xfId="2904" xr:uid="{00000000-0005-0000-0000-0000420B0000}"/>
    <cellStyle name="_TableSuperHead_Q 2" xfId="2905" xr:uid="{00000000-0005-0000-0000-0000430B0000}"/>
    <cellStyle name="_TableSuperHead_Q_Capital 08rur" xfId="2906" xr:uid="{00000000-0005-0000-0000-0000440B0000}"/>
    <cellStyle name="_TableSuperHead_Q_Consolidation_Dollar_3q'08v-2 corr PN+loan" xfId="2907" xr:uid="{00000000-0005-0000-0000-0000450B0000}"/>
    <cellStyle name="_TableSuperHead_Q_Consolidation_Dollar_4q'08 v.5" xfId="2908" xr:uid="{00000000-0005-0000-0000-0000460B0000}"/>
    <cellStyle name="_TableSuperHead_Q_Copy of Consolidation_Dollar_4q'08 v.5" xfId="2909" xr:uid="{00000000-0005-0000-0000-0000470B0000}"/>
    <cellStyle name="_TableSuperHead_Q_Int" xfId="2910" xr:uid="{00000000-0005-0000-0000-0000480B0000}"/>
    <cellStyle name="_TableSuperHead_Q_Notes" xfId="2911" xr:uid="{00000000-0005-0000-0000-0000490B0000}"/>
    <cellStyle name="_TableSuperHead_Q_PL" xfId="2912" xr:uid="{00000000-0005-0000-0000-00004A0B0000}"/>
    <cellStyle name="_TableSuperHead_Q_RIG" xfId="2913" xr:uid="{00000000-0005-0000-0000-00004B0B0000}"/>
    <cellStyle name="_TableSuperHead_Vodafone model" xfId="2914" xr:uid="{00000000-0005-0000-0000-00004C0B0000}"/>
    <cellStyle name="_TableSuperHead_Vodafone model 2" xfId="2915" xr:uid="{00000000-0005-0000-0000-00004D0B0000}"/>
    <cellStyle name="_TableSuperHead_Vodafone model_Capital 08rur" xfId="2916" xr:uid="{00000000-0005-0000-0000-00004E0B0000}"/>
    <cellStyle name="_TableSuperHead_Vodafone model_Consolidation_Dollar_3q'08v-2 corr PN+loan" xfId="2917" xr:uid="{00000000-0005-0000-0000-00004F0B0000}"/>
    <cellStyle name="_TableSuperHead_Vodafone model_Consolidation_Dollar_4q'08 v.5" xfId="2918" xr:uid="{00000000-0005-0000-0000-0000500B0000}"/>
    <cellStyle name="_TableSuperHead_Vodafone model_Copy of Consolidation_Dollar_4q'08 v.5" xfId="2919" xr:uid="{00000000-0005-0000-0000-0000510B0000}"/>
    <cellStyle name="_TableSuperHead_Vodafone model_Int" xfId="2920" xr:uid="{00000000-0005-0000-0000-0000520B0000}"/>
    <cellStyle name="_TableSuperHead_Vodafone model_Notes" xfId="2921" xr:uid="{00000000-0005-0000-0000-0000530B0000}"/>
    <cellStyle name="_TableSuperHead_Vodafone model_PL" xfId="2922" xr:uid="{00000000-0005-0000-0000-0000540B0000}"/>
    <cellStyle name="_TableSuperHead_Vodafone model_RIG" xfId="2923" xr:uid="{00000000-0005-0000-0000-0000550B0000}"/>
    <cellStyle name="_TableSuperHead_Working Capital Swings" xfId="2924" xr:uid="{00000000-0005-0000-0000-0000560B0000}"/>
    <cellStyle name="_TAx reconc_2005_2" xfId="2925" xr:uid="{00000000-0005-0000-0000-0000570B0000}"/>
    <cellStyle name="_Tax Reconciliation_9m_05" xfId="2926" xr:uid="{00000000-0005-0000-0000-0000580B0000}"/>
    <cellStyle name="_VEFK Bank - Restatement - 31.12.2005" xfId="2927" xr:uid="{00000000-0005-0000-0000-0000590B0000}"/>
    <cellStyle name="_Прайсна0704" xfId="2928" xr:uid="{00000000-0005-0000-0000-00005A0B0000}"/>
    <cellStyle name="_Раздел 12" xfId="2929" xr:uid="{00000000-0005-0000-0000-00005B0B0000}"/>
    <cellStyle name="£ BP" xfId="2930" xr:uid="{00000000-0005-0000-0000-00005C0B0000}"/>
    <cellStyle name="¥ JY" xfId="2931" xr:uid="{00000000-0005-0000-0000-00005D0B0000}"/>
    <cellStyle name="=C:\WINNT35\SYSTEM32\COMMAND.COM" xfId="2932" xr:uid="{00000000-0005-0000-0000-00005E0B0000}"/>
    <cellStyle name="=C:\WINNT35\SYSTEM32\COMMAND.COM 2" xfId="2933" xr:uid="{00000000-0005-0000-0000-00005F0B0000}"/>
    <cellStyle name="0.00x" xfId="2934" xr:uid="{00000000-0005-0000-0000-0000600B0000}"/>
    <cellStyle name="0.0x" xfId="2935" xr:uid="{00000000-0005-0000-0000-0000610B0000}"/>
    <cellStyle name="0000" xfId="2936" xr:uid="{00000000-0005-0000-0000-0000620B0000}"/>
    <cellStyle name="000000" xfId="2937" xr:uid="{00000000-0005-0000-0000-0000630B0000}"/>
    <cellStyle name="01" xfId="2938" xr:uid="{00000000-0005-0000-0000-0000640B0000}"/>
    <cellStyle name="1/1/94" xfId="2939" xr:uid="{00000000-0005-0000-0000-0000650B0000}"/>
    <cellStyle name="18" xfId="2940" xr:uid="{00000000-0005-0000-0000-0000660B0000}"/>
    <cellStyle name="1994" xfId="2941" xr:uid="{00000000-0005-0000-0000-0000670B0000}"/>
    <cellStyle name="1Normal" xfId="2942" xr:uid="{00000000-0005-0000-0000-0000680B0000}"/>
    <cellStyle name="20% - Accent1" xfId="2943" xr:uid="{00000000-0005-0000-0000-0000690B0000}"/>
    <cellStyle name="20% - Accent2" xfId="2944" xr:uid="{00000000-0005-0000-0000-00006A0B0000}"/>
    <cellStyle name="20% - Accent3" xfId="2945" xr:uid="{00000000-0005-0000-0000-00006B0B0000}"/>
    <cellStyle name="20% - Accent4" xfId="2946" xr:uid="{00000000-0005-0000-0000-00006C0B0000}"/>
    <cellStyle name="20% - Accent5" xfId="2947" xr:uid="{00000000-0005-0000-0000-00006D0B0000}"/>
    <cellStyle name="20% - Accent6" xfId="2948" xr:uid="{00000000-0005-0000-0000-00006E0B0000}"/>
    <cellStyle name="3d" xfId="2949" xr:uid="{00000000-0005-0000-0000-00006F0B0000}"/>
    <cellStyle name="4_BODY15" xfId="2950" xr:uid="{00000000-0005-0000-0000-0000700B0000}"/>
    <cellStyle name="40% - Accent1" xfId="2951" xr:uid="{00000000-0005-0000-0000-0000710B0000}"/>
    <cellStyle name="40% - Accent2" xfId="2952" xr:uid="{00000000-0005-0000-0000-0000720B0000}"/>
    <cellStyle name="40% - Accent3" xfId="2953" xr:uid="{00000000-0005-0000-0000-0000730B0000}"/>
    <cellStyle name="40% - Accent4" xfId="2954" xr:uid="{00000000-0005-0000-0000-0000740B0000}"/>
    <cellStyle name="40% - Accent5" xfId="2955" xr:uid="{00000000-0005-0000-0000-0000750B0000}"/>
    <cellStyle name="40% - Accent6" xfId="2956" xr:uid="{00000000-0005-0000-0000-0000760B0000}"/>
    <cellStyle name="60% - Accent1" xfId="2957" xr:uid="{00000000-0005-0000-0000-0000770B0000}"/>
    <cellStyle name="60% - Accent2" xfId="2958" xr:uid="{00000000-0005-0000-0000-0000780B0000}"/>
    <cellStyle name="60% - Accent3" xfId="2959" xr:uid="{00000000-0005-0000-0000-0000790B0000}"/>
    <cellStyle name="60% - Accent4" xfId="2960" xr:uid="{00000000-0005-0000-0000-00007A0B0000}"/>
    <cellStyle name="60% - Accent5" xfId="2961" xr:uid="{00000000-0005-0000-0000-00007B0B0000}"/>
    <cellStyle name="60% - Accent6" xfId="2962" xr:uid="{00000000-0005-0000-0000-00007C0B0000}"/>
    <cellStyle name="a" xfId="2963" xr:uid="{00000000-0005-0000-0000-00007D0B0000}"/>
    <cellStyle name="a_Sheet1" xfId="2964" xr:uid="{00000000-0005-0000-0000-00007E0B0000}"/>
    <cellStyle name="a_Лист1" xfId="2965" xr:uid="{00000000-0005-0000-0000-00007F0B0000}"/>
    <cellStyle name="Accent1" xfId="2966" xr:uid="{00000000-0005-0000-0000-0000800B0000}"/>
    <cellStyle name="Accent2" xfId="2967" xr:uid="{00000000-0005-0000-0000-0000810B0000}"/>
    <cellStyle name="Accent3" xfId="2968" xr:uid="{00000000-0005-0000-0000-0000820B0000}"/>
    <cellStyle name="Accent4" xfId="2969" xr:uid="{00000000-0005-0000-0000-0000830B0000}"/>
    <cellStyle name="Accent5" xfId="2970" xr:uid="{00000000-0005-0000-0000-0000840B0000}"/>
    <cellStyle name="Accent6" xfId="2971" xr:uid="{00000000-0005-0000-0000-0000850B0000}"/>
    <cellStyle name="acct" xfId="2972" xr:uid="{00000000-0005-0000-0000-0000860B0000}"/>
    <cellStyle name="acct 2" xfId="2973" xr:uid="{00000000-0005-0000-0000-0000870B0000}"/>
    <cellStyle name="Acdldnnueer" xfId="2974" xr:uid="{00000000-0005-0000-0000-0000880B0000}"/>
    <cellStyle name="act" xfId="2975" xr:uid="{00000000-0005-0000-0000-0000890B0000}"/>
    <cellStyle name="act 2" xfId="2976" xr:uid="{00000000-0005-0000-0000-00008A0B0000}"/>
    <cellStyle name="Actual data" xfId="2977" xr:uid="{00000000-0005-0000-0000-00008B0B0000}"/>
    <cellStyle name="Actual year" xfId="2978" xr:uid="{00000000-0005-0000-0000-00008C0B0000}"/>
    <cellStyle name="Actuals Cells" xfId="2979" xr:uid="{00000000-0005-0000-0000-00008D0B0000}"/>
    <cellStyle name="Actuals Cells 2" xfId="2980" xr:uid="{00000000-0005-0000-0000-00008E0B0000}"/>
    <cellStyle name="AFE" xfId="2981" xr:uid="{00000000-0005-0000-0000-00008F0B0000}"/>
    <cellStyle name="AJHCustom" xfId="2982" xr:uid="{00000000-0005-0000-0000-0000900B0000}"/>
    <cellStyle name="AJHCustom 2" xfId="2983" xr:uid="{00000000-0005-0000-0000-0000910B0000}"/>
    <cellStyle name="AnhPos" xfId="2984" xr:uid="{00000000-0005-0000-0000-0000920B0000}"/>
    <cellStyle name="Arial 10" xfId="2985" xr:uid="{00000000-0005-0000-0000-0000930B0000}"/>
    <cellStyle name="Arial 12" xfId="2986" xr:uid="{00000000-0005-0000-0000-0000940B0000}"/>
    <cellStyle name="Assumption [%]" xfId="2987" xr:uid="{00000000-0005-0000-0000-0000950B0000}"/>
    <cellStyle name="Assumptions [#]" xfId="2988" xr:uid="{00000000-0005-0000-0000-0000960B0000}"/>
    <cellStyle name="b" xfId="2989" xr:uid="{00000000-0005-0000-0000-0000970B0000}"/>
    <cellStyle name="Bad" xfId="2990" xr:uid="{00000000-0005-0000-0000-0000980B0000}"/>
    <cellStyle name="Banner" xfId="2991" xr:uid="{00000000-0005-0000-0000-0000990B0000}"/>
    <cellStyle name="bbox" xfId="2992" xr:uid="{00000000-0005-0000-0000-00009A0B0000}"/>
    <cellStyle name="Beiwerk" xfId="2993" xr:uid="{00000000-0005-0000-0000-00009B0B0000}"/>
    <cellStyle name="Besuchter Hyperlink" xfId="2994" xr:uid="{00000000-0005-0000-0000-00009C0B0000}"/>
    <cellStyle name="BilPos" xfId="2995" xr:uid="{00000000-0005-0000-0000-00009D0B0000}"/>
    <cellStyle name="BLACK" xfId="2996" xr:uid="{00000000-0005-0000-0000-00009E0B0000}"/>
    <cellStyle name="black-white" xfId="2997" xr:uid="{00000000-0005-0000-0000-00009F0B0000}"/>
    <cellStyle name="black-white small" xfId="2998" xr:uid="{00000000-0005-0000-0000-0000A00B0000}"/>
    <cellStyle name="black-white_Consolidation_Dollar_3q'08v-2 corr PN+loan" xfId="2999" xr:uid="{00000000-0005-0000-0000-0000A10B0000}"/>
    <cellStyle name="Blank" xfId="3000" xr:uid="{00000000-0005-0000-0000-0000A20B0000}"/>
    <cellStyle name="Blue" xfId="3001" xr:uid="{00000000-0005-0000-0000-0000A30B0000}"/>
    <cellStyle name="Blue - Normal" xfId="3002" xr:uid="{00000000-0005-0000-0000-0000A40B0000}"/>
    <cellStyle name="Blue - small" xfId="3003" xr:uid="{00000000-0005-0000-0000-0000A50B0000}"/>
    <cellStyle name="Blue - underline, small" xfId="3004" xr:uid="{00000000-0005-0000-0000-0000A60B0000}"/>
    <cellStyle name="Blue Heading" xfId="3005" xr:uid="{00000000-0005-0000-0000-0000A70B0000}"/>
    <cellStyle name="blue shading" xfId="3006" xr:uid="{00000000-0005-0000-0000-0000A80B0000}"/>
    <cellStyle name="Blue Title" xfId="3007" xr:uid="{00000000-0005-0000-0000-0000A90B0000}"/>
    <cellStyle name="Blue_Consolidation_Dollar_3q'08v-2 corr PN+loan" xfId="3008" xr:uid="{00000000-0005-0000-0000-0000AA0B0000}"/>
    <cellStyle name="Body_$Dollars" xfId="3009" xr:uid="{00000000-0005-0000-0000-0000AB0B0000}"/>
    <cellStyle name="bold big" xfId="3010" xr:uid="{00000000-0005-0000-0000-0000AC0B0000}"/>
    <cellStyle name="Bold/Border" xfId="3011" xr:uid="{00000000-0005-0000-0000-0000AD0B0000}"/>
    <cellStyle name="bord" xfId="3012" xr:uid="{00000000-0005-0000-0000-0000AE0B0000}"/>
    <cellStyle name="bord 2" xfId="3013" xr:uid="{00000000-0005-0000-0000-0000AF0B0000}"/>
    <cellStyle name="Border" xfId="3014" xr:uid="{00000000-0005-0000-0000-0000B00B0000}"/>
    <cellStyle name="Border 2" xfId="3015" xr:uid="{00000000-0005-0000-0000-0000B10B0000}"/>
    <cellStyle name="Border Heavy" xfId="3016" xr:uid="{00000000-0005-0000-0000-0000B20B0000}"/>
    <cellStyle name="Border Thin" xfId="3017" xr:uid="{00000000-0005-0000-0000-0000B30B0000}"/>
    <cellStyle name="Border Years" xfId="3018" xr:uid="{00000000-0005-0000-0000-0000B40B0000}"/>
    <cellStyle name="Border_Sheet1" xfId="3019" xr:uid="{00000000-0005-0000-0000-0000B50B0000}"/>
    <cellStyle name="Bottom Edge" xfId="3020" xr:uid="{00000000-0005-0000-0000-0000B60B0000}"/>
    <cellStyle name="Bottom Edge 2" xfId="3021" xr:uid="{00000000-0005-0000-0000-0000B70B0000}"/>
    <cellStyle name="British Pound" xfId="3022" xr:uid="{00000000-0005-0000-0000-0000B80B0000}"/>
    <cellStyle name="Bullet" xfId="3023" xr:uid="{00000000-0005-0000-0000-0000B90B0000}"/>
    <cellStyle name="Calc" xfId="3024" xr:uid="{00000000-0005-0000-0000-0000BA0B0000}"/>
    <cellStyle name="Calc 2" xfId="3025" xr:uid="{00000000-0005-0000-0000-0000BB0B0000}"/>
    <cellStyle name="Calc Cells" xfId="3026" xr:uid="{00000000-0005-0000-0000-0000BC0B0000}"/>
    <cellStyle name="Calc Cells 2" xfId="3027" xr:uid="{00000000-0005-0000-0000-0000BD0B0000}"/>
    <cellStyle name="Calc Currency (0)" xfId="3028" xr:uid="{00000000-0005-0000-0000-0000BE0B0000}"/>
    <cellStyle name="Calc_Capital 08rur" xfId="3029" xr:uid="{00000000-0005-0000-0000-0000BF0B0000}"/>
    <cellStyle name="Calculation" xfId="3030" xr:uid="{00000000-0005-0000-0000-0000C00B0000}"/>
    <cellStyle name="Case" xfId="3031" xr:uid="{00000000-0005-0000-0000-0000C10B0000}"/>
    <cellStyle name="Case 2" xfId="3032" xr:uid="{00000000-0005-0000-0000-0000C20B0000}"/>
    <cellStyle name="Center" xfId="3033" xr:uid="{00000000-0005-0000-0000-0000C30B0000}"/>
    <cellStyle name="Center 2" xfId="3034" xr:uid="{00000000-0005-0000-0000-0000C40B0000}"/>
    <cellStyle name="Cents" xfId="3035" xr:uid="{00000000-0005-0000-0000-0000C50B0000}"/>
    <cellStyle name="Cents 2" xfId="3036" xr:uid="{00000000-0005-0000-0000-0000C60B0000}"/>
    <cellStyle name="check" xfId="3037" xr:uid="{00000000-0005-0000-0000-0000C70B0000}"/>
    <cellStyle name="Check Cell" xfId="3038" xr:uid="{00000000-0005-0000-0000-0000C80B0000}"/>
    <cellStyle name="Code" xfId="3039" xr:uid="{00000000-0005-0000-0000-0000C90B0000}"/>
    <cellStyle name="Column Title" xfId="3040" xr:uid="{00000000-0005-0000-0000-0000CA0B0000}"/>
    <cellStyle name="Comma [1]" xfId="3041" xr:uid="{00000000-0005-0000-0000-0000CB0B0000}"/>
    <cellStyle name="Comma [1] 2" xfId="3042" xr:uid="{00000000-0005-0000-0000-0000CC0B0000}"/>
    <cellStyle name="Comma [2]" xfId="3043" xr:uid="{00000000-0005-0000-0000-0000CD0B0000}"/>
    <cellStyle name="Comma [2] 2" xfId="3044" xr:uid="{00000000-0005-0000-0000-0000CE0B0000}"/>
    <cellStyle name="Comma [3]" xfId="3045" xr:uid="{00000000-0005-0000-0000-0000CF0B0000}"/>
    <cellStyle name="Comma [3] 2" xfId="3046" xr:uid="{00000000-0005-0000-0000-0000D00B0000}"/>
    <cellStyle name="Comma 0" xfId="3047" xr:uid="{00000000-0005-0000-0000-0000D10B0000}"/>
    <cellStyle name="Comma 0*" xfId="3048" xr:uid="{00000000-0005-0000-0000-0000D20B0000}"/>
    <cellStyle name="Comma 0_16 Titanium BP incl. summar.." xfId="3049" xr:uid="{00000000-0005-0000-0000-0000D30B0000}"/>
    <cellStyle name="Comma 2" xfId="3050" xr:uid="{00000000-0005-0000-0000-0000D40B0000}"/>
    <cellStyle name="Comma 3" xfId="3614" xr:uid="{00000000-0005-0000-0000-0000D50B0000}"/>
    <cellStyle name="Comma 3*" xfId="3051" xr:uid="{00000000-0005-0000-0000-0000D60B0000}"/>
    <cellStyle name="Comma Cents" xfId="3052" xr:uid="{00000000-0005-0000-0000-0000D70B0000}"/>
    <cellStyle name="Comma Cents 2" xfId="3053" xr:uid="{00000000-0005-0000-0000-0000D80B0000}"/>
    <cellStyle name="Comma.0" xfId="3054" xr:uid="{00000000-0005-0000-0000-0000D90B0000}"/>
    <cellStyle name="Comma.00" xfId="3055" xr:uid="{00000000-0005-0000-0000-0000DA0B0000}"/>
    <cellStyle name="Comma[0]_Calendarisation" xfId="3056" xr:uid="{00000000-0005-0000-0000-0000DB0B0000}"/>
    <cellStyle name="Comma0" xfId="3057" xr:uid="{00000000-0005-0000-0000-0000DC0B0000}"/>
    <cellStyle name="Comma0 - Style3" xfId="3058" xr:uid="{00000000-0005-0000-0000-0000DD0B0000}"/>
    <cellStyle name="CommaKM" xfId="3059" xr:uid="{00000000-0005-0000-0000-0000DE0B0000}"/>
    <cellStyle name="CommaKM 2" xfId="3060" xr:uid="{00000000-0005-0000-0000-0000DF0B0000}"/>
    <cellStyle name="Company" xfId="3061" xr:uid="{00000000-0005-0000-0000-0000E00B0000}"/>
    <cellStyle name="Company name" xfId="3062" xr:uid="{00000000-0005-0000-0000-0000E10B0000}"/>
    <cellStyle name="Company_Consolidation_Dollar_3q'08v-2 corr PN+loan" xfId="3063" xr:uid="{00000000-0005-0000-0000-0000E20B0000}"/>
    <cellStyle name="ContentsHyperlink" xfId="3064" xr:uid="{00000000-0005-0000-0000-0000E30B0000}"/>
    <cellStyle name="Credit" xfId="3065" xr:uid="{00000000-0005-0000-0000-0000E40B0000}"/>
    <cellStyle name="Credit subtotal" xfId="3066" xr:uid="{00000000-0005-0000-0000-0000E50B0000}"/>
    <cellStyle name="Credit subtotal 2" xfId="3067" xr:uid="{00000000-0005-0000-0000-0000E60B0000}"/>
    <cellStyle name="Credit Total" xfId="3068" xr:uid="{00000000-0005-0000-0000-0000E70B0000}"/>
    <cellStyle name="Credit_Tickmarks" xfId="3069" xr:uid="{00000000-0005-0000-0000-0000E80B0000}"/>
    <cellStyle name="Currency [1]" xfId="3070" xr:uid="{00000000-0005-0000-0000-0000E90B0000}"/>
    <cellStyle name="Currency [1] 2" xfId="3071" xr:uid="{00000000-0005-0000-0000-0000EA0B0000}"/>
    <cellStyle name="Currency [2]" xfId="3072" xr:uid="{00000000-0005-0000-0000-0000EB0B0000}"/>
    <cellStyle name="Currency [2] 2" xfId="3073" xr:uid="{00000000-0005-0000-0000-0000EC0B0000}"/>
    <cellStyle name="Currency [3]" xfId="3074" xr:uid="{00000000-0005-0000-0000-0000ED0B0000}"/>
    <cellStyle name="Currency [3] 2" xfId="3075" xr:uid="{00000000-0005-0000-0000-0000EE0B0000}"/>
    <cellStyle name="Currency 0" xfId="3076" xr:uid="{00000000-0005-0000-0000-0000EF0B0000}"/>
    <cellStyle name="Currency 2" xfId="3077" xr:uid="{00000000-0005-0000-0000-0000F00B0000}"/>
    <cellStyle name="Currency dollars[0]" xfId="3078" xr:uid="{00000000-0005-0000-0000-0000F10B0000}"/>
    <cellStyle name="Currency EN" xfId="3079" xr:uid="{00000000-0005-0000-0000-0000F20B0000}"/>
    <cellStyle name="Currency RU" xfId="3080" xr:uid="{00000000-0005-0000-0000-0000F30B0000}"/>
    <cellStyle name="Currency RU calc" xfId="3081" xr:uid="{00000000-0005-0000-0000-0000F40B0000}"/>
    <cellStyle name="Currency RU_CP-G,H,I,J,K" xfId="3082" xr:uid="{00000000-0005-0000-0000-0000F50B0000}"/>
    <cellStyle name="Currency$" xfId="3083" xr:uid="{00000000-0005-0000-0000-0000F60B0000}"/>
    <cellStyle name="Currency0" xfId="3084" xr:uid="{00000000-0005-0000-0000-0000F70B0000}"/>
    <cellStyle name="Currency1Blue" xfId="3085" xr:uid="{00000000-0005-0000-0000-0000F80B0000}"/>
    <cellStyle name="Currency1Blue 2" xfId="3086" xr:uid="{00000000-0005-0000-0000-0000F90B0000}"/>
    <cellStyle name="Currencyunder" xfId="3087" xr:uid="{00000000-0005-0000-0000-0000FA0B0000}"/>
    <cellStyle name="custom" xfId="3088" xr:uid="{00000000-0005-0000-0000-0000FB0B0000}"/>
    <cellStyle name="custom 2" xfId="3089" xr:uid="{00000000-0005-0000-0000-0000FC0B0000}"/>
    <cellStyle name="Dash" xfId="3090" xr:uid="{00000000-0005-0000-0000-0000FD0B0000}"/>
    <cellStyle name="Date" xfId="3091" xr:uid="{00000000-0005-0000-0000-0000FE0B0000}"/>
    <cellStyle name="Date - Style2" xfId="3092" xr:uid="{00000000-0005-0000-0000-0000FF0B0000}"/>
    <cellStyle name="Date Aligned" xfId="3093" xr:uid="{00000000-0005-0000-0000-0000000C0000}"/>
    <cellStyle name="Date EN" xfId="3094" xr:uid="{00000000-0005-0000-0000-0000010C0000}"/>
    <cellStyle name="Date RU" xfId="3095" xr:uid="{00000000-0005-0000-0000-0000020C0000}"/>
    <cellStyle name="Date, Long" xfId="3096" xr:uid="{00000000-0005-0000-0000-0000030C0000}"/>
    <cellStyle name="Date, Short" xfId="3097" xr:uid="{00000000-0005-0000-0000-0000040C0000}"/>
    <cellStyle name="Date_16 Titanium BP incl. summar.." xfId="3098" xr:uid="{00000000-0005-0000-0000-0000050C0000}"/>
    <cellStyle name="Datum" xfId="3099" xr:uid="{00000000-0005-0000-0000-0000060C0000}"/>
    <cellStyle name="Debit" xfId="3100" xr:uid="{00000000-0005-0000-0000-0000070C0000}"/>
    <cellStyle name="Debit subtotal" xfId="3101" xr:uid="{00000000-0005-0000-0000-0000080C0000}"/>
    <cellStyle name="Debit subtotal 2" xfId="3102" xr:uid="{00000000-0005-0000-0000-0000090C0000}"/>
    <cellStyle name="Debit Total" xfId="3103" xr:uid="{00000000-0005-0000-0000-00000A0C0000}"/>
    <cellStyle name="Debit_Tickmarks" xfId="3104" xr:uid="{00000000-0005-0000-0000-00000B0C0000}"/>
    <cellStyle name="default" xfId="3105" xr:uid="{00000000-0005-0000-0000-00000C0C0000}"/>
    <cellStyle name="Dezimal_IAS 2001" xfId="3106" xr:uid="{00000000-0005-0000-0000-00000D0C0000}"/>
    <cellStyle name="Dollar" xfId="3107" xr:uid="{00000000-0005-0000-0000-00000E0C0000}"/>
    <cellStyle name="Dollars" xfId="3108" xr:uid="{00000000-0005-0000-0000-00000F0C0000}"/>
    <cellStyle name="Dotted Line" xfId="3109" xr:uid="{00000000-0005-0000-0000-0000100C0000}"/>
    <cellStyle name="Double Accounting" xfId="3110" xr:uid="{00000000-0005-0000-0000-0000110C0000}"/>
    <cellStyle name="doublespace" xfId="3111" xr:uid="{00000000-0005-0000-0000-0000120C0000}"/>
    <cellStyle name="E&amp;Y House" xfId="3112" xr:uid="{00000000-0005-0000-0000-0000130C0000}"/>
    <cellStyle name="Euro" xfId="3113" xr:uid="{00000000-0005-0000-0000-0000140C0000}"/>
    <cellStyle name="Euro 2" xfId="3114" xr:uid="{00000000-0005-0000-0000-0000150C0000}"/>
    <cellStyle name="Exchange rate" xfId="3115" xr:uid="{00000000-0005-0000-0000-0000160C0000}"/>
    <cellStyle name="exp" xfId="3116" xr:uid="{00000000-0005-0000-0000-0000170C0000}"/>
    <cellStyle name="exp 2" xfId="3117" xr:uid="{00000000-0005-0000-0000-0000180C0000}"/>
    <cellStyle name="Explanatory Text" xfId="3118" xr:uid="{00000000-0005-0000-0000-0000190C0000}"/>
    <cellStyle name="External File Cells" xfId="3119" xr:uid="{00000000-0005-0000-0000-00001A0C0000}"/>
    <cellStyle name="External File Cells 2" xfId="3120" xr:uid="{00000000-0005-0000-0000-00001B0C0000}"/>
    <cellStyle name="FF_EURO" xfId="3121" xr:uid="{00000000-0005-0000-0000-00001C0C0000}"/>
    <cellStyle name="Finanční0" xfId="3122" xr:uid="{00000000-0005-0000-0000-00001D0C0000}"/>
    <cellStyle name="Finanční0 2" xfId="3123" xr:uid="{00000000-0005-0000-0000-00001E0C0000}"/>
    <cellStyle name="five" xfId="3124" xr:uid="{00000000-0005-0000-0000-00001F0C0000}"/>
    <cellStyle name="five 2" xfId="3125" xr:uid="{00000000-0005-0000-0000-0000200C0000}"/>
    <cellStyle name="Fixed" xfId="3126" xr:uid="{00000000-0005-0000-0000-0000210C0000}"/>
    <cellStyle name="fo]_x000d__x000a_UserName=bsv_x000d__x000a_UserCompany=СПб РЦ АБ ИНКОМБАНК_x000d__x000a__x000d__x000a_[File Paths]_x000d__x000a_WorkingDirectory=C:\MSTOCK\DLWIN_x000d__x000a_DownLoad" xfId="3127" xr:uid="{00000000-0005-0000-0000-0000220C0000}"/>
    <cellStyle name="fo]_x000d__x000a_UserName=Murat Zelef_x000d__x000a_UserCompany=Bumerang_x000d__x000a__x000d__x000a_[File Paths]_x000d__x000a_WorkingDirectory=C:\EQUIS\DLWIN_x000d__x000a_DownLoader=C" xfId="3128" xr:uid="{00000000-0005-0000-0000-0000230C0000}"/>
    <cellStyle name="footer" xfId="3129" xr:uid="{00000000-0005-0000-0000-0000240C0000}"/>
    <cellStyle name="footer 2" xfId="3130" xr:uid="{00000000-0005-0000-0000-0000250C0000}"/>
    <cellStyle name="Footnote" xfId="3131" xr:uid="{00000000-0005-0000-0000-0000260C0000}"/>
    <cellStyle name="Forecast Cells" xfId="3132" xr:uid="{00000000-0005-0000-0000-0000270C0000}"/>
    <cellStyle name="Forecast Cells 2" xfId="3133" xr:uid="{00000000-0005-0000-0000-0000280C0000}"/>
    <cellStyle name="four" xfId="3134" xr:uid="{00000000-0005-0000-0000-0000290C0000}"/>
    <cellStyle name="four 2" xfId="3135" xr:uid="{00000000-0005-0000-0000-00002A0C0000}"/>
    <cellStyle name="G1_1999 figures" xfId="3136" xr:uid="{00000000-0005-0000-0000-00002B0C0000}"/>
    <cellStyle name="gbox" xfId="3137" xr:uid="{00000000-0005-0000-0000-00002C0C0000}"/>
    <cellStyle name="Gewichtung" xfId="3138" xr:uid="{00000000-0005-0000-0000-00002D0C0000}"/>
    <cellStyle name="Good" xfId="3139" xr:uid="{00000000-0005-0000-0000-00002E0C0000}"/>
    <cellStyle name="Green" xfId="3140" xr:uid="{00000000-0005-0000-0000-00002F0C0000}"/>
    <cellStyle name="Grey" xfId="3141" xr:uid="{00000000-0005-0000-0000-0000300C0000}"/>
    <cellStyle name="grey dark" xfId="3142" xr:uid="{00000000-0005-0000-0000-0000310C0000}"/>
    <cellStyle name="Grey_16 Titanium BP incl. summar.." xfId="3143" xr:uid="{00000000-0005-0000-0000-0000320C0000}"/>
    <cellStyle name="H_1998_col_head" xfId="3144" xr:uid="{00000000-0005-0000-0000-0000330C0000}"/>
    <cellStyle name="H_1998_col_head_Consolidation_Dollar_3q'08v-2 corr PN+loan" xfId="3145" xr:uid="{00000000-0005-0000-0000-0000340C0000}"/>
    <cellStyle name="H_1999_col_head" xfId="3146" xr:uid="{00000000-0005-0000-0000-0000350C0000}"/>
    <cellStyle name="H1_1998 figures" xfId="3147" xr:uid="{00000000-0005-0000-0000-0000360C0000}"/>
    <cellStyle name="Hard Percent" xfId="3148" xr:uid="{00000000-0005-0000-0000-0000370C0000}"/>
    <cellStyle name="hardno" xfId="3149" xr:uid="{00000000-0005-0000-0000-0000380C0000}"/>
    <cellStyle name="HauptPos" xfId="3150" xr:uid="{00000000-0005-0000-0000-0000390C0000}"/>
    <cellStyle name="Header" xfId="3151" xr:uid="{00000000-0005-0000-0000-00003A0C0000}"/>
    <cellStyle name="Header1" xfId="3152" xr:uid="{00000000-0005-0000-0000-00003B0C0000}"/>
    <cellStyle name="Header2" xfId="3153" xr:uid="{00000000-0005-0000-0000-00003C0C0000}"/>
    <cellStyle name="Heading" xfId="3154" xr:uid="{00000000-0005-0000-0000-00003D0C0000}"/>
    <cellStyle name="Heading 1" xfId="3155" xr:uid="{00000000-0005-0000-0000-00003E0C0000}"/>
    <cellStyle name="Heading 1 2" xfId="3156" xr:uid="{00000000-0005-0000-0000-00003F0C0000}"/>
    <cellStyle name="Heading 2" xfId="3157" xr:uid="{00000000-0005-0000-0000-0000400C0000}"/>
    <cellStyle name="Heading 3" xfId="3158" xr:uid="{00000000-0005-0000-0000-0000410C0000}"/>
    <cellStyle name="Heading 4" xfId="3159" xr:uid="{00000000-0005-0000-0000-0000420C0000}"/>
    <cellStyle name="heading_~0009392" xfId="3160" xr:uid="{00000000-0005-0000-0000-0000430C0000}"/>
    <cellStyle name="Heading1" xfId="3161" xr:uid="{00000000-0005-0000-0000-0000440C0000}"/>
    <cellStyle name="Heading2" xfId="3162" xr:uid="{00000000-0005-0000-0000-0000450C0000}"/>
    <cellStyle name="Heading3" xfId="3163" xr:uid="{00000000-0005-0000-0000-0000460C0000}"/>
    <cellStyle name="HeadingS" xfId="3164" xr:uid="{00000000-0005-0000-0000-0000470C0000}"/>
    <cellStyle name="HIDDEN" xfId="3165" xr:uid="{00000000-0005-0000-0000-0000480C0000}"/>
    <cellStyle name="Hide" xfId="3166" xr:uid="{00000000-0005-0000-0000-0000490C0000}"/>
    <cellStyle name="HievPos" xfId="3167" xr:uid="{00000000-0005-0000-0000-00004A0C0000}"/>
    <cellStyle name="highlight yellow" xfId="3168" xr:uid="{00000000-0005-0000-0000-00004B0C0000}"/>
    <cellStyle name="Hintergrund" xfId="3169" xr:uid="{00000000-0005-0000-0000-00004C0C0000}"/>
    <cellStyle name="Hintergrund1" xfId="3170" xr:uid="{00000000-0005-0000-0000-00004D0C0000}"/>
    <cellStyle name="Hintergrund1 2" xfId="3171" xr:uid="{00000000-0005-0000-0000-00004E0C0000}"/>
    <cellStyle name="Iau?iue_Eicar1" xfId="3172" xr:uid="{00000000-0005-0000-0000-0000500C0000}"/>
    <cellStyle name="Îáû÷íûé_JEMOS98" xfId="3173" xr:uid="{00000000-0005-0000-0000-0000510C0000}"/>
    <cellStyle name="in %" xfId="3174" xr:uid="{00000000-0005-0000-0000-0000520C0000}"/>
    <cellStyle name="in %o" xfId="3175" xr:uid="{00000000-0005-0000-0000-0000530C0000}"/>
    <cellStyle name="Indented" xfId="3176" xr:uid="{00000000-0005-0000-0000-0000540C0000}"/>
    <cellStyle name="Ineduararr?n? acdldnnueer" xfId="3177" xr:uid="{00000000-0005-0000-0000-0000550C0000}"/>
    <cellStyle name="input" xfId="3178" xr:uid="{00000000-0005-0000-0000-0000560C0000}"/>
    <cellStyle name="Input [yellow]" xfId="3179" xr:uid="{00000000-0005-0000-0000-0000570C0000}"/>
    <cellStyle name="Input Cells" xfId="3180" xr:uid="{00000000-0005-0000-0000-0000580C0000}"/>
    <cellStyle name="Input, 0 dec" xfId="3181" xr:uid="{00000000-0005-0000-0000-0000590C0000}"/>
    <cellStyle name="Input, 1 dec" xfId="3182" xr:uid="{00000000-0005-0000-0000-00005A0C0000}"/>
    <cellStyle name="Input, 2 dec" xfId="3183" xr:uid="{00000000-0005-0000-0000-00005B0C0000}"/>
    <cellStyle name="Input_ " xfId="3184" xr:uid="{00000000-0005-0000-0000-00005C0C0000}"/>
    <cellStyle name="InputBlueFont" xfId="3185" xr:uid="{00000000-0005-0000-0000-00005D0C0000}"/>
    <cellStyle name="Invisible" xfId="3186" xr:uid="{00000000-0005-0000-0000-00005E0C0000}"/>
    <cellStyle name="Jahr(e)" xfId="3187" xr:uid="{00000000-0005-0000-0000-00005F0C0000}"/>
    <cellStyle name="KAKlein" xfId="3188" xr:uid="{00000000-0005-0000-0000-0000600C0000}"/>
    <cellStyle name="KA-Konto" xfId="3189" xr:uid="{00000000-0005-0000-0000-0000610C0000}"/>
    <cellStyle name="KA-Konto HB" xfId="3190" xr:uid="{00000000-0005-0000-0000-0000620C0000}"/>
    <cellStyle name="KA-Konto_add-in larus" xfId="3191" xr:uid="{00000000-0005-0000-0000-0000630C0000}"/>
    <cellStyle name="Komma_p&amp;l (2)" xfId="3192" xr:uid="{00000000-0005-0000-0000-0000640C0000}"/>
    <cellStyle name="KonsAnmerk" xfId="3193" xr:uid="{00000000-0005-0000-0000-0000650C0000}"/>
    <cellStyle name="KonsPos" xfId="3194" xr:uid="{00000000-0005-0000-0000-0000660C0000}"/>
    <cellStyle name="KonsPosII" xfId="3195" xr:uid="{00000000-0005-0000-0000-0000670C0000}"/>
    <cellStyle name="kopregel" xfId="3196" xr:uid="{00000000-0005-0000-0000-0000680C0000}"/>
    <cellStyle name="Korr. Maus-Position" xfId="3197" xr:uid="{00000000-0005-0000-0000-0000690C0000}"/>
    <cellStyle name="Legal 8½ x 14 in" xfId="3198" xr:uid="{00000000-0005-0000-0000-00006A0C0000}"/>
    <cellStyle name="Linked" xfId="3199" xr:uid="{00000000-0005-0000-0000-00006B0C0000}"/>
    <cellStyle name="Linked Cell" xfId="3200" xr:uid="{00000000-0005-0000-0000-00006C0C0000}"/>
    <cellStyle name="Linked_Consolidation_Dollar_3q'08v-2 corr PN+loan" xfId="3201" xr:uid="{00000000-0005-0000-0000-00006D0C0000}"/>
    <cellStyle name="LN" xfId="3202" xr:uid="{00000000-0005-0000-0000-00006E0C0000}"/>
    <cellStyle name="LN 2" xfId="3203" xr:uid="{00000000-0005-0000-0000-00006F0C0000}"/>
    <cellStyle name="m" xfId="3204" xr:uid="{00000000-0005-0000-0000-0000700C0000}"/>
    <cellStyle name="m 2" xfId="3205" xr:uid="{00000000-0005-0000-0000-0000710C0000}"/>
    <cellStyle name="Mainhead" xfId="3206" xr:uid="{00000000-0005-0000-0000-0000720C0000}"/>
    <cellStyle name="Mausnummer" xfId="3207" xr:uid="{00000000-0005-0000-0000-0000730C0000}"/>
    <cellStyle name="Mausposition" xfId="3208" xr:uid="{00000000-0005-0000-0000-0000740C0000}"/>
    <cellStyle name="Maus-Position" xfId="3209" xr:uid="{00000000-0005-0000-0000-0000750C0000}"/>
    <cellStyle name="Migliaia (0)_STET Hellas" xfId="3210" xr:uid="{00000000-0005-0000-0000-0000760C0000}"/>
    <cellStyle name="Milliers [0]_Conversion Summary" xfId="3211" xr:uid="{00000000-0005-0000-0000-0000770C0000}"/>
    <cellStyle name="Milliers_2.10 Control presupuestario300701" xfId="3212" xr:uid="{00000000-0005-0000-0000-0000780C0000}"/>
    <cellStyle name="Millions" xfId="3213" xr:uid="{00000000-0005-0000-0000-0000790C0000}"/>
    <cellStyle name="Millions 2" xfId="3214" xr:uid="{00000000-0005-0000-0000-00007A0C0000}"/>
    <cellStyle name="MLPercent0" xfId="3215" xr:uid="{00000000-0005-0000-0000-00007B0C0000}"/>
    <cellStyle name="Moneda [0]_A" xfId="3216" xr:uid="{00000000-0005-0000-0000-00007C0C0000}"/>
    <cellStyle name="Moneda_A" xfId="3217" xr:uid="{00000000-0005-0000-0000-00007D0C0000}"/>
    <cellStyle name="Monétaire [0]_2.10 Control presupuestario300701" xfId="3218" xr:uid="{00000000-0005-0000-0000-00007E0C0000}"/>
    <cellStyle name="Money" xfId="3219" xr:uid="{00000000-0005-0000-0000-00007F0C0000}"/>
    <cellStyle name="Month-Year" xfId="3220" xr:uid="{00000000-0005-0000-0000-0000800C0000}"/>
    <cellStyle name="Monйtaire [0]_Conversion Summary" xfId="3221" xr:uid="{00000000-0005-0000-0000-0000810C0000}"/>
    <cellStyle name="Monйtaire_Conversion Summary" xfId="3222" xr:uid="{00000000-0005-0000-0000-0000820C0000}"/>
    <cellStyle name="Multiple" xfId="3223" xr:uid="{00000000-0005-0000-0000-0000830C0000}"/>
    <cellStyle name="Multiple (no x)" xfId="3224" xr:uid="{00000000-0005-0000-0000-0000840C0000}"/>
    <cellStyle name="Multiple (x)" xfId="3225" xr:uid="{00000000-0005-0000-0000-0000850C0000}"/>
    <cellStyle name="Multiple [0]" xfId="3226" xr:uid="{00000000-0005-0000-0000-0000860C0000}"/>
    <cellStyle name="Multiple [1]" xfId="3227" xr:uid="{00000000-0005-0000-0000-0000870C0000}"/>
    <cellStyle name="Multiple [1] 2" xfId="3228" xr:uid="{00000000-0005-0000-0000-0000880C0000}"/>
    <cellStyle name="Multiple 2" xfId="3229" xr:uid="{00000000-0005-0000-0000-0000890C0000}"/>
    <cellStyle name="Multiple, 1 dec" xfId="3230" xr:uid="{00000000-0005-0000-0000-00008A0C0000}"/>
    <cellStyle name="Multiple, 2 dec" xfId="3231" xr:uid="{00000000-0005-0000-0000-00008B0C0000}"/>
    <cellStyle name="Multiple_16 Titanium BP incl. summar.." xfId="3232" xr:uid="{00000000-0005-0000-0000-00008C0C0000}"/>
    <cellStyle name="Name" xfId="3233" xr:uid="{00000000-0005-0000-0000-00008D0C0000}"/>
    <cellStyle name="Name 2" xfId="3234" xr:uid="{00000000-0005-0000-0000-00008E0C0000}"/>
    <cellStyle name="Negativ" xfId="3235" xr:uid="{00000000-0005-0000-0000-00008F0C0000}"/>
    <cellStyle name="Neutral" xfId="3236" xr:uid="{00000000-0005-0000-0000-0000900C0000}"/>
    <cellStyle name="no dec" xfId="3237" xr:uid="{00000000-0005-0000-0000-0000910C0000}"/>
    <cellStyle name="nonmultiple" xfId="3238" xr:uid="{00000000-0005-0000-0000-0000920C0000}"/>
    <cellStyle name="nonmultiple 2" xfId="3239" xr:uid="{00000000-0005-0000-0000-0000930C0000}"/>
    <cellStyle name="Normal - Style1" xfId="3240" xr:uid="{00000000-0005-0000-0000-0000950C0000}"/>
    <cellStyle name="Normal [x]" xfId="3241" xr:uid="{00000000-0005-0000-0000-0000960C0000}"/>
    <cellStyle name="Normal 10" xfId="3242" xr:uid="{00000000-0005-0000-0000-0000970C0000}"/>
    <cellStyle name="Normal 2" xfId="3" xr:uid="{00000000-0005-0000-0000-0000980C0000}"/>
    <cellStyle name="Normal 2 2" xfId="3610" xr:uid="{00000000-0005-0000-0000-0000990C0000}"/>
    <cellStyle name="Normal 2 3" xfId="3243" xr:uid="{00000000-0005-0000-0000-00009A0C0000}"/>
    <cellStyle name="Normal 3" xfId="3244" xr:uid="{00000000-0005-0000-0000-00009B0C0000}"/>
    <cellStyle name="Normal 9" xfId="3245" xr:uid="{00000000-0005-0000-0000-00009C0C0000}"/>
    <cellStyle name="Normal Cells" xfId="3246" xr:uid="{00000000-0005-0000-0000-00009D0C0000}"/>
    <cellStyle name="Normál_Hungaria-1-99" xfId="3247" xr:uid="{00000000-0005-0000-0000-00009E0C0000}"/>
    <cellStyle name="NormalGB" xfId="3248" xr:uid="{00000000-0005-0000-0000-00009F0C0000}"/>
    <cellStyle name="NormalGB 2" xfId="3249" xr:uid="{00000000-0005-0000-0000-0000A00C0000}"/>
    <cellStyle name="normální_PLO" xfId="3250" xr:uid="{00000000-0005-0000-0000-0000A10C0000}"/>
    <cellStyle name="Normalny_56.Podstawowe dane o woj.(1)" xfId="3251" xr:uid="{00000000-0005-0000-0000-0000A20C0000}"/>
    <cellStyle name="normбlnм_laroux" xfId="3252" xr:uid="{00000000-0005-0000-0000-0000A30C0000}"/>
    <cellStyle name="NOT" xfId="3253" xr:uid="{00000000-0005-0000-0000-0000A40C0000}"/>
    <cellStyle name="Note" xfId="3254" xr:uid="{00000000-0005-0000-0000-0000A50C0000}"/>
    <cellStyle name="Note 2" xfId="3255" xr:uid="{00000000-0005-0000-0000-0000A60C0000}"/>
    <cellStyle name="Nr 0 dec" xfId="3256" xr:uid="{00000000-0005-0000-0000-0000A70C0000}"/>
    <cellStyle name="Nr 0 dec - Input" xfId="3257" xr:uid="{00000000-0005-0000-0000-0000A80C0000}"/>
    <cellStyle name="Nr 0 dec - Subtotal" xfId="3258" xr:uid="{00000000-0005-0000-0000-0000A90C0000}"/>
    <cellStyle name="Nr 0 dec_Data" xfId="3259" xr:uid="{00000000-0005-0000-0000-0000AA0C0000}"/>
    <cellStyle name="Nr 1 dec" xfId="3260" xr:uid="{00000000-0005-0000-0000-0000AB0C0000}"/>
    <cellStyle name="Nr 1 dec - Input" xfId="3261" xr:uid="{00000000-0005-0000-0000-0000AC0C0000}"/>
    <cellStyle name="Nr 1 dec_GREENERdivisional060103v24.1_outsource WtE" xfId="3262" xr:uid="{00000000-0005-0000-0000-0000AD0C0000}"/>
    <cellStyle name="Nr, 0 dec" xfId="3263" xr:uid="{00000000-0005-0000-0000-0000AE0C0000}"/>
    <cellStyle name="Num1" xfId="3264" xr:uid="{00000000-0005-0000-0000-0000AF0C0000}"/>
    <cellStyle name="Num2" xfId="3265" xr:uid="{00000000-0005-0000-0000-0000B00C0000}"/>
    <cellStyle name="Number" xfId="3266" xr:uid="{00000000-0005-0000-0000-0000B10C0000}"/>
    <cellStyle name="Number 2" xfId="3267" xr:uid="{00000000-0005-0000-0000-0000B20C0000}"/>
    <cellStyle name="Number, 0 dec" xfId="3268" xr:uid="{00000000-0005-0000-0000-0000B30C0000}"/>
    <cellStyle name="Number, 1 dec" xfId="3269" xr:uid="{00000000-0005-0000-0000-0000B40C0000}"/>
    <cellStyle name="Number, 2 dec" xfId="3270" xr:uid="{00000000-0005-0000-0000-0000B50C0000}"/>
    <cellStyle name="Number_Capital 08rur" xfId="3271" xr:uid="{00000000-0005-0000-0000-0000B60C0000}"/>
    <cellStyle name="numero input" xfId="3272" xr:uid="{00000000-0005-0000-0000-0000B70C0000}"/>
    <cellStyle name="numero normal" xfId="3273" xr:uid="{00000000-0005-0000-0000-0000B80C0000}"/>
    <cellStyle name="Œ…‹æØ‚è [0.00]_laroux" xfId="3274" xr:uid="{00000000-0005-0000-0000-0000B90C0000}"/>
    <cellStyle name="Œ…‹æØ‚è_laroux" xfId="3275" xr:uid="{00000000-0005-0000-0000-0000BA0C0000}"/>
    <cellStyle name="Onedec" xfId="3276" xr:uid="{00000000-0005-0000-0000-0000BB0C0000}"/>
    <cellStyle name="Only_Text" xfId="3277" xr:uid="{00000000-0005-0000-0000-0000BC0C0000}"/>
    <cellStyle name="OSW_ColumnLabels" xfId="3278" xr:uid="{00000000-0005-0000-0000-0000BD0C0000}"/>
    <cellStyle name="Output" xfId="3279" xr:uid="{00000000-0005-0000-0000-0000BE0C0000}"/>
    <cellStyle name="p" xfId="3280" xr:uid="{00000000-0005-0000-0000-0000BF0C0000}"/>
    <cellStyle name="p 2" xfId="3281" xr:uid="{00000000-0005-0000-0000-0000C00C0000}"/>
    <cellStyle name="Page header" xfId="3282" xr:uid="{00000000-0005-0000-0000-0000C10C0000}"/>
    <cellStyle name="Page Number" xfId="3283" xr:uid="{00000000-0005-0000-0000-0000C20C0000}"/>
    <cellStyle name="page_title" xfId="3284" xr:uid="{00000000-0005-0000-0000-0000C30C0000}"/>
    <cellStyle name="PageSubtitle" xfId="3285" xr:uid="{00000000-0005-0000-0000-0000C40C0000}"/>
    <cellStyle name="pb_table_format_plain" xfId="3286" xr:uid="{00000000-0005-0000-0000-0000C50C0000}"/>
    <cellStyle name="pcent" xfId="3287" xr:uid="{00000000-0005-0000-0000-0000C60C0000}"/>
    <cellStyle name="pcent 2" xfId="3288" xr:uid="{00000000-0005-0000-0000-0000C70C0000}"/>
    <cellStyle name="Pence" xfId="3289" xr:uid="{00000000-0005-0000-0000-0000C80C0000}"/>
    <cellStyle name="Perc1" xfId="3290" xr:uid="{00000000-0005-0000-0000-0000C90C0000}"/>
    <cellStyle name="Perc1 2" xfId="3291" xr:uid="{00000000-0005-0000-0000-0000CA0C0000}"/>
    <cellStyle name="Percen - Style1" xfId="3292" xr:uid="{00000000-0005-0000-0000-0000CB0C0000}"/>
    <cellStyle name="Percent (0)" xfId="3293" xr:uid="{00000000-0005-0000-0000-0000CD0C0000}"/>
    <cellStyle name="Percent (0) 2" xfId="3294" xr:uid="{00000000-0005-0000-0000-0000CE0C0000}"/>
    <cellStyle name="Percent [0]" xfId="3295" xr:uid="{00000000-0005-0000-0000-0000CF0C0000}"/>
    <cellStyle name="Percent [0] 2" xfId="3296" xr:uid="{00000000-0005-0000-0000-0000D00C0000}"/>
    <cellStyle name="Percent [1]" xfId="3297" xr:uid="{00000000-0005-0000-0000-0000D10C0000}"/>
    <cellStyle name="Percent [2]" xfId="3298" xr:uid="{00000000-0005-0000-0000-0000D20C0000}"/>
    <cellStyle name="Percent [2] 2" xfId="3299" xr:uid="{00000000-0005-0000-0000-0000D30C0000}"/>
    <cellStyle name="Percent 0%" xfId="3300" xr:uid="{00000000-0005-0000-0000-0000D40C0000}"/>
    <cellStyle name="Percent 0% 2" xfId="3301" xr:uid="{00000000-0005-0000-0000-0000D50C0000}"/>
    <cellStyle name="Percent 1 dec" xfId="3302" xr:uid="{00000000-0005-0000-0000-0000D60C0000}"/>
    <cellStyle name="Percent 1 dec - Input" xfId="3303" xr:uid="{00000000-0005-0000-0000-0000D70C0000}"/>
    <cellStyle name="Percent 1 dec_Data" xfId="3304" xr:uid="{00000000-0005-0000-0000-0000D80C0000}"/>
    <cellStyle name="Percent Comma" xfId="3305" xr:uid="{00000000-0005-0000-0000-0000D90C0000}"/>
    <cellStyle name="Percent, 0 dec" xfId="3306" xr:uid="{00000000-0005-0000-0000-0000DA0C0000}"/>
    <cellStyle name="Percent, 1 dec" xfId="3307" xr:uid="{00000000-0005-0000-0000-0000DB0C0000}"/>
    <cellStyle name="Percent, 2 dec" xfId="3308" xr:uid="{00000000-0005-0000-0000-0000DC0C0000}"/>
    <cellStyle name="Percent, bp" xfId="3309" xr:uid="{00000000-0005-0000-0000-0000DD0C0000}"/>
    <cellStyle name="Percent0" xfId="3310" xr:uid="{00000000-0005-0000-0000-0000DE0C0000}"/>
    <cellStyle name="Percent0 2" xfId="3311" xr:uid="{00000000-0005-0000-0000-0000DF0C0000}"/>
    <cellStyle name="Percent-00%" xfId="3312" xr:uid="{00000000-0005-0000-0000-0000E00C0000}"/>
    <cellStyle name="Percent1" xfId="3313" xr:uid="{00000000-0005-0000-0000-0000E10C0000}"/>
    <cellStyle name="Percent1 2" xfId="3314" xr:uid="{00000000-0005-0000-0000-0000E20C0000}"/>
    <cellStyle name="Percentunder" xfId="3315" xr:uid="{00000000-0005-0000-0000-0000E30C0000}"/>
    <cellStyle name="Porcentual_Macro2" xfId="3316" xr:uid="{00000000-0005-0000-0000-0000E40C0000}"/>
    <cellStyle name="Price" xfId="3317" xr:uid="{00000000-0005-0000-0000-0000E50C0000}"/>
    <cellStyle name="prin" xfId="3318" xr:uid="{00000000-0005-0000-0000-0000E60C0000}"/>
    <cellStyle name="Provisional" xfId="3319" xr:uid="{00000000-0005-0000-0000-0000E70C0000}"/>
    <cellStyle name="Provisional 2" xfId="3320" xr:uid="{00000000-0005-0000-0000-0000E80C0000}"/>
    <cellStyle name="Prozent1" xfId="3321" xr:uid="{00000000-0005-0000-0000-0000E90C0000}"/>
    <cellStyle name="Prozent2" xfId="3322" xr:uid="{00000000-0005-0000-0000-0000EA0C0000}"/>
    <cellStyle name="Prozent3" xfId="3323" xr:uid="{00000000-0005-0000-0000-0000EB0C0000}"/>
    <cellStyle name="Prozentgewichtung" xfId="3324" xr:uid="{00000000-0005-0000-0000-0000EC0C0000}"/>
    <cellStyle name="ProzentRahmen" xfId="3325" xr:uid="{00000000-0005-0000-0000-0000ED0C0000}"/>
    <cellStyle name="ProzentRahmen2" xfId="3326" xr:uid="{00000000-0005-0000-0000-0000EE0C0000}"/>
    <cellStyle name="PSChar" xfId="3327" xr:uid="{00000000-0005-0000-0000-0000EF0C0000}"/>
    <cellStyle name="PSDate" xfId="3328" xr:uid="{00000000-0005-0000-0000-0000F00C0000}"/>
    <cellStyle name="PSDec" xfId="3329" xr:uid="{00000000-0005-0000-0000-0000F10C0000}"/>
    <cellStyle name="PSHeading" xfId="3330" xr:uid="{00000000-0005-0000-0000-0000F20C0000}"/>
    <cellStyle name="PSHeading 2" xfId="3331" xr:uid="{00000000-0005-0000-0000-0000F30C0000}"/>
    <cellStyle name="PSInt" xfId="3332" xr:uid="{00000000-0005-0000-0000-0000F40C0000}"/>
    <cellStyle name="PSSpacer" xfId="3333" xr:uid="{00000000-0005-0000-0000-0000F50C0000}"/>
    <cellStyle name="ratio" xfId="3334" xr:uid="{00000000-0005-0000-0000-0000F60C0000}"/>
    <cellStyle name="ratio 2" xfId="3335" xr:uid="{00000000-0005-0000-0000-0000F70C0000}"/>
    <cellStyle name="Ratio Comma" xfId="3336" xr:uid="{00000000-0005-0000-0000-0000F80C0000}"/>
    <cellStyle name="ratio_Capital 08rur" xfId="3337" xr:uid="{00000000-0005-0000-0000-0000F90C0000}"/>
    <cellStyle name="Reference" xfId="3338" xr:uid="{00000000-0005-0000-0000-0000FA0C0000}"/>
    <cellStyle name="Report_Date" xfId="3339" xr:uid="{00000000-0005-0000-0000-0000FB0C0000}"/>
    <cellStyle name="Reuters Cells" xfId="3340" xr:uid="{00000000-0005-0000-0000-0000FC0C0000}"/>
    <cellStyle name="RunRep_Date" xfId="3341" xr:uid="{00000000-0005-0000-0000-0000FD0C0000}"/>
    <cellStyle name="s" xfId="3342" xr:uid="{00000000-0005-0000-0000-0000FE0C0000}"/>
    <cellStyle name="s_Sheet1" xfId="3343" xr:uid="{00000000-0005-0000-0000-0000FF0C0000}"/>
    <cellStyle name="s_Лист1" xfId="3344" xr:uid="{00000000-0005-0000-0000-0000000D0000}"/>
    <cellStyle name="S0" xfId="3345" xr:uid="{00000000-0005-0000-0000-0000010D0000}"/>
    <cellStyle name="S1" xfId="3346" xr:uid="{00000000-0005-0000-0000-0000020D0000}"/>
    <cellStyle name="S10" xfId="3347" xr:uid="{00000000-0005-0000-0000-0000030D0000}"/>
    <cellStyle name="S11" xfId="3348" xr:uid="{00000000-0005-0000-0000-0000040D0000}"/>
    <cellStyle name="S12" xfId="3349" xr:uid="{00000000-0005-0000-0000-0000050D0000}"/>
    <cellStyle name="S13" xfId="3350" xr:uid="{00000000-0005-0000-0000-0000060D0000}"/>
    <cellStyle name="S14" xfId="3351" xr:uid="{00000000-0005-0000-0000-0000070D0000}"/>
    <cellStyle name="S15" xfId="3352" xr:uid="{00000000-0005-0000-0000-0000080D0000}"/>
    <cellStyle name="S16" xfId="3353" xr:uid="{00000000-0005-0000-0000-0000090D0000}"/>
    <cellStyle name="S17" xfId="3354" xr:uid="{00000000-0005-0000-0000-00000A0D0000}"/>
    <cellStyle name="S18" xfId="3355" xr:uid="{00000000-0005-0000-0000-00000B0D0000}"/>
    <cellStyle name="S19" xfId="3356" xr:uid="{00000000-0005-0000-0000-00000C0D0000}"/>
    <cellStyle name="S2" xfId="3357" xr:uid="{00000000-0005-0000-0000-00000D0D0000}"/>
    <cellStyle name="S20" xfId="3358" xr:uid="{00000000-0005-0000-0000-00000E0D0000}"/>
    <cellStyle name="S21" xfId="3359" xr:uid="{00000000-0005-0000-0000-00000F0D0000}"/>
    <cellStyle name="S3" xfId="3360" xr:uid="{00000000-0005-0000-0000-0000100D0000}"/>
    <cellStyle name="S4" xfId="3361" xr:uid="{00000000-0005-0000-0000-0000110D0000}"/>
    <cellStyle name="S5" xfId="3362" xr:uid="{00000000-0005-0000-0000-0000120D0000}"/>
    <cellStyle name="S6" xfId="3363" xr:uid="{00000000-0005-0000-0000-0000130D0000}"/>
    <cellStyle name="S7" xfId="3364" xr:uid="{00000000-0005-0000-0000-0000140D0000}"/>
    <cellStyle name="S8" xfId="3365" xr:uid="{00000000-0005-0000-0000-0000150D0000}"/>
    <cellStyle name="S9" xfId="3366" xr:uid="{00000000-0005-0000-0000-0000160D0000}"/>
    <cellStyle name="Salomon Logo" xfId="3367" xr:uid="{00000000-0005-0000-0000-0000170D0000}"/>
    <cellStyle name="Salomon Logo 2" xfId="3368" xr:uid="{00000000-0005-0000-0000-0000180D0000}"/>
    <cellStyle name="SAPBEXaggData" xfId="3369" xr:uid="{00000000-0005-0000-0000-0000190D0000}"/>
    <cellStyle name="SAPBEXaggDataEmph" xfId="3370" xr:uid="{00000000-0005-0000-0000-00001A0D0000}"/>
    <cellStyle name="SAPBEXaggItem" xfId="3371" xr:uid="{00000000-0005-0000-0000-00001B0D0000}"/>
    <cellStyle name="SAPBEXchaText" xfId="3372" xr:uid="{00000000-0005-0000-0000-00001C0D0000}"/>
    <cellStyle name="SAPBEXexcBad7" xfId="3373" xr:uid="{00000000-0005-0000-0000-00001D0D0000}"/>
    <cellStyle name="SAPBEXexcBad8" xfId="3374" xr:uid="{00000000-0005-0000-0000-00001E0D0000}"/>
    <cellStyle name="SAPBEXexcBad9" xfId="3375" xr:uid="{00000000-0005-0000-0000-00001F0D0000}"/>
    <cellStyle name="SAPBEXexcCritical4" xfId="3376" xr:uid="{00000000-0005-0000-0000-0000200D0000}"/>
    <cellStyle name="SAPBEXexcCritical5" xfId="3377" xr:uid="{00000000-0005-0000-0000-0000210D0000}"/>
    <cellStyle name="SAPBEXexcCritical6" xfId="3378" xr:uid="{00000000-0005-0000-0000-0000220D0000}"/>
    <cellStyle name="SAPBEXexcGood1" xfId="3379" xr:uid="{00000000-0005-0000-0000-0000230D0000}"/>
    <cellStyle name="SAPBEXexcGood2" xfId="3380" xr:uid="{00000000-0005-0000-0000-0000240D0000}"/>
    <cellStyle name="SAPBEXexcGood3" xfId="3381" xr:uid="{00000000-0005-0000-0000-0000250D0000}"/>
    <cellStyle name="SAPBEXfilterDrill" xfId="3382" xr:uid="{00000000-0005-0000-0000-0000260D0000}"/>
    <cellStyle name="SAPBEXfilterItem" xfId="3383" xr:uid="{00000000-0005-0000-0000-0000270D0000}"/>
    <cellStyle name="SAPBEXfilterText" xfId="3384" xr:uid="{00000000-0005-0000-0000-0000280D0000}"/>
    <cellStyle name="SAPBEXformats" xfId="3385" xr:uid="{00000000-0005-0000-0000-0000290D0000}"/>
    <cellStyle name="SAPBEXheaderItem" xfId="3386" xr:uid="{00000000-0005-0000-0000-00002A0D0000}"/>
    <cellStyle name="SAPBEXheaderText" xfId="3387" xr:uid="{00000000-0005-0000-0000-00002B0D0000}"/>
    <cellStyle name="SAPBEXresData" xfId="3388" xr:uid="{00000000-0005-0000-0000-00002C0D0000}"/>
    <cellStyle name="SAPBEXresDataEmph" xfId="3389" xr:uid="{00000000-0005-0000-0000-00002D0D0000}"/>
    <cellStyle name="SAPBEXresItem" xfId="3390" xr:uid="{00000000-0005-0000-0000-00002E0D0000}"/>
    <cellStyle name="SAPBEXstdData" xfId="3391" xr:uid="{00000000-0005-0000-0000-00002F0D0000}"/>
    <cellStyle name="SAPBEXstdDataEmph" xfId="3392" xr:uid="{00000000-0005-0000-0000-0000300D0000}"/>
    <cellStyle name="SAPBEXstdItem" xfId="3393" xr:uid="{00000000-0005-0000-0000-0000310D0000}"/>
    <cellStyle name="SAPBEXtitle" xfId="3394" xr:uid="{00000000-0005-0000-0000-0000320D0000}"/>
    <cellStyle name="SAPBEXundefined" xfId="3395" xr:uid="{00000000-0005-0000-0000-0000330D0000}"/>
    <cellStyle name="Schraffiert" xfId="3396" xr:uid="{00000000-0005-0000-0000-0000340D0000}"/>
    <cellStyle name="Schraffiert/Neu" xfId="3397" xr:uid="{00000000-0005-0000-0000-0000350D0000}"/>
    <cellStyle name="Schraffiert/Neu/klein" xfId="3398" xr:uid="{00000000-0005-0000-0000-0000360D0000}"/>
    <cellStyle name="Schraffiert1" xfId="3399" xr:uid="{00000000-0005-0000-0000-0000370D0000}"/>
    <cellStyle name="SchraffiertKlein" xfId="3400" xr:uid="{00000000-0005-0000-0000-0000380D0000}"/>
    <cellStyle name="ScotchRule" xfId="3401" xr:uid="{00000000-0005-0000-0000-0000390D0000}"/>
    <cellStyle name="ScotchRule 2" xfId="3402" xr:uid="{00000000-0005-0000-0000-00003A0D0000}"/>
    <cellStyle name="Section" xfId="3403" xr:uid="{00000000-0005-0000-0000-00003B0D0000}"/>
    <cellStyle name="ShadedCells_Database" xfId="3404" xr:uid="{00000000-0005-0000-0000-00003C0D0000}"/>
    <cellStyle name="ShOut" xfId="3405" xr:uid="{00000000-0005-0000-0000-00003D0D0000}"/>
    <cellStyle name="ShOut 2" xfId="3406" xr:uid="{00000000-0005-0000-0000-00003E0D0000}"/>
    <cellStyle name="sin nada" xfId="3407" xr:uid="{00000000-0005-0000-0000-00003F0D0000}"/>
    <cellStyle name="Sing" xfId="3408" xr:uid="{00000000-0005-0000-0000-0000400D0000}"/>
    <cellStyle name="Single Accounting" xfId="3409" xr:uid="{00000000-0005-0000-0000-0000410D0000}"/>
    <cellStyle name="single space" xfId="3410" xr:uid="{00000000-0005-0000-0000-0000420D0000}"/>
    <cellStyle name="Small font" xfId="3411" xr:uid="{00000000-0005-0000-0000-0000430D0000}"/>
    <cellStyle name="SN" xfId="3412" xr:uid="{00000000-0005-0000-0000-0000440D0000}"/>
    <cellStyle name="space" xfId="3413" xr:uid="{00000000-0005-0000-0000-0000450D0000}"/>
    <cellStyle name="Space3" xfId="3414" xr:uid="{00000000-0005-0000-0000-0000460D0000}"/>
    <cellStyle name="Standaard_Map2" xfId="3415" xr:uid="{00000000-0005-0000-0000-0000470D0000}"/>
    <cellStyle name="Standard" xfId="3416" xr:uid="{00000000-0005-0000-0000-0000480D0000}"/>
    <cellStyle name="Standard10" xfId="3417" xr:uid="{00000000-0005-0000-0000-0000490D0000}"/>
    <cellStyle name="std" xfId="3418" xr:uid="{00000000-0005-0000-0000-00004A0D0000}"/>
    <cellStyle name="std 2" xfId="3419" xr:uid="{00000000-0005-0000-0000-00004B0D0000}"/>
    <cellStyle name="Stock Comma" xfId="3420" xr:uid="{00000000-0005-0000-0000-00004C0D0000}"/>
    <cellStyle name="Stock Price" xfId="3421" xr:uid="{00000000-0005-0000-0000-00004D0D0000}"/>
    <cellStyle name="Style 1" xfId="3422" xr:uid="{00000000-0005-0000-0000-00004E0D0000}"/>
    <cellStyle name="Style 2" xfId="3423" xr:uid="{00000000-0005-0000-0000-00004F0D0000}"/>
    <cellStyle name="Style D green" xfId="3424" xr:uid="{00000000-0005-0000-0000-0000500D0000}"/>
    <cellStyle name="Style E" xfId="3425" xr:uid="{00000000-0005-0000-0000-0000510D0000}"/>
    <cellStyle name="Style H" xfId="3426" xr:uid="{00000000-0005-0000-0000-0000520D0000}"/>
    <cellStyle name="Sub total" xfId="3427" xr:uid="{00000000-0005-0000-0000-0000530D0000}"/>
    <cellStyle name="Sub total 2" xfId="3428" xr:uid="{00000000-0005-0000-0000-0000540D0000}"/>
    <cellStyle name="Subtitle" xfId="3429" xr:uid="{00000000-0005-0000-0000-0000550D0000}"/>
    <cellStyle name="Summe Maus-Position" xfId="3430" xr:uid="{00000000-0005-0000-0000-0000560D0000}"/>
    <cellStyle name="SumPos" xfId="3431" xr:uid="{00000000-0005-0000-0000-0000570D0000}"/>
    <cellStyle name="SumPosII" xfId="3432" xr:uid="{00000000-0005-0000-0000-0000580D0000}"/>
    <cellStyle name="Table end" xfId="3433" xr:uid="{00000000-0005-0000-0000-0000590D0000}"/>
    <cellStyle name="Table Head" xfId="3434" xr:uid="{00000000-0005-0000-0000-00005A0D0000}"/>
    <cellStyle name="Table Head Aligned" xfId="3435" xr:uid="{00000000-0005-0000-0000-00005B0D0000}"/>
    <cellStyle name="Table Head Blue" xfId="3436" xr:uid="{00000000-0005-0000-0000-00005C0D0000}"/>
    <cellStyle name="Table Head Green" xfId="3437" xr:uid="{00000000-0005-0000-0000-00005D0D0000}"/>
    <cellStyle name="Table Head_~0009392" xfId="3438" xr:uid="{00000000-0005-0000-0000-00005E0D0000}"/>
    <cellStyle name="Table Text" xfId="3439" xr:uid="{00000000-0005-0000-0000-00005F0D0000}"/>
    <cellStyle name="Table Text 2" xfId="3440" xr:uid="{00000000-0005-0000-0000-0000600D0000}"/>
    <cellStyle name="table text bold" xfId="3441" xr:uid="{00000000-0005-0000-0000-0000610D0000}"/>
    <cellStyle name="table text bold green" xfId="3442" xr:uid="{00000000-0005-0000-0000-0000620D0000}"/>
    <cellStyle name="table text bold_Consolidation_Dollar_3q'08v-2 corr PN+loan" xfId="3443" xr:uid="{00000000-0005-0000-0000-0000630D0000}"/>
    <cellStyle name="table text light" xfId="3444" xr:uid="{00000000-0005-0000-0000-0000640D0000}"/>
    <cellStyle name="Table Text_Capital 08rur" xfId="3445" xr:uid="{00000000-0005-0000-0000-0000650D0000}"/>
    <cellStyle name="Table Title" xfId="3446" xr:uid="{00000000-0005-0000-0000-0000660D0000}"/>
    <cellStyle name="Table Units" xfId="3447" xr:uid="{00000000-0005-0000-0000-0000670D0000}"/>
    <cellStyle name="Table_Header" xfId="3448" xr:uid="{00000000-0005-0000-0000-0000680D0000}"/>
    <cellStyle name="TableHead" xfId="3449" xr:uid="{00000000-0005-0000-0000-0000690D0000}"/>
    <cellStyle name="taples Plaza" xfId="3450" xr:uid="{00000000-0005-0000-0000-00006A0D0000}"/>
    <cellStyle name="taples Plaza 2" xfId="3451" xr:uid="{00000000-0005-0000-0000-00006B0D0000}"/>
    <cellStyle name="Test" xfId="3452" xr:uid="{00000000-0005-0000-0000-00006C0D0000}"/>
    <cellStyle name="Text 1" xfId="3453" xr:uid="{00000000-0005-0000-0000-00006D0D0000}"/>
    <cellStyle name="Text 1 2" xfId="3454" xr:uid="{00000000-0005-0000-0000-00006E0D0000}"/>
    <cellStyle name="Text Head 1" xfId="3455" xr:uid="{00000000-0005-0000-0000-00006F0D0000}"/>
    <cellStyle name="Text Head 1 2" xfId="3456" xr:uid="{00000000-0005-0000-0000-0000700D0000}"/>
    <cellStyle name="Tickmark" xfId="3457" xr:uid="{00000000-0005-0000-0000-0000710D0000}"/>
    <cellStyle name="Times" xfId="3458" xr:uid="{00000000-0005-0000-0000-0000720D0000}"/>
    <cellStyle name="Times 10" xfId="3459" xr:uid="{00000000-0005-0000-0000-0000730D0000}"/>
    <cellStyle name="Times 12" xfId="3460" xr:uid="{00000000-0005-0000-0000-0000740D0000}"/>
    <cellStyle name="Times New Roman" xfId="3461" xr:uid="{00000000-0005-0000-0000-0000750D0000}"/>
    <cellStyle name="times2" xfId="3462" xr:uid="{00000000-0005-0000-0000-0000760D0000}"/>
    <cellStyle name="times2 2" xfId="3463" xr:uid="{00000000-0005-0000-0000-0000770D0000}"/>
    <cellStyle name="timesales2" xfId="3464" xr:uid="{00000000-0005-0000-0000-0000780D0000}"/>
    <cellStyle name="timesales2 2" xfId="3465" xr:uid="{00000000-0005-0000-0000-0000790D0000}"/>
    <cellStyle name="timesales2under" xfId="3466" xr:uid="{00000000-0005-0000-0000-00007A0D0000}"/>
    <cellStyle name="timesales2under 2" xfId="3467" xr:uid="{00000000-0005-0000-0000-00007B0D0000}"/>
    <cellStyle name="Title" xfId="3468" xr:uid="{00000000-0005-0000-0000-00007C0D0000}"/>
    <cellStyle name="TitleCenter" xfId="3469" xr:uid="{00000000-0005-0000-0000-00007D0D0000}"/>
    <cellStyle name="TitleCurrency" xfId="3470" xr:uid="{00000000-0005-0000-0000-00007E0D0000}"/>
    <cellStyle name="TitleDates" xfId="3471" xr:uid="{00000000-0005-0000-0000-00007F0D0000}"/>
    <cellStyle name="Titulo fecha 2" xfId="3472" xr:uid="{00000000-0005-0000-0000-0000800D0000}"/>
    <cellStyle name="Titulos Fecha" xfId="3473" xr:uid="{00000000-0005-0000-0000-0000810D0000}"/>
    <cellStyle name="Top Edge" xfId="3474" xr:uid="{00000000-0005-0000-0000-0000820D0000}"/>
    <cellStyle name="Top Edge 2" xfId="3475" xr:uid="{00000000-0005-0000-0000-0000830D0000}"/>
    <cellStyle name="topline" xfId="3476" xr:uid="{00000000-0005-0000-0000-0000840D0000}"/>
    <cellStyle name="Total" xfId="3477" xr:uid="{00000000-0005-0000-0000-0000850D0000}"/>
    <cellStyle name="TransVal" xfId="3478" xr:uid="{00000000-0005-0000-0000-0000860D0000}"/>
    <cellStyle name="TransVal 2" xfId="3479" xr:uid="{00000000-0005-0000-0000-0000870D0000}"/>
    <cellStyle name="triple space" xfId="3480" xr:uid="{00000000-0005-0000-0000-0000880D0000}"/>
    <cellStyle name="triple space 2" xfId="3481" xr:uid="{00000000-0005-0000-0000-0000890D0000}"/>
    <cellStyle name="Ü1" xfId="3482" xr:uid="{00000000-0005-0000-0000-00008A0D0000}"/>
    <cellStyle name="Ü2" xfId="3483" xr:uid="{00000000-0005-0000-0000-00008B0D0000}"/>
    <cellStyle name="Ü3" xfId="3484" xr:uid="{00000000-0005-0000-0000-00008C0D0000}"/>
    <cellStyle name="Ü4" xfId="3485" xr:uid="{00000000-0005-0000-0000-00008D0D0000}"/>
    <cellStyle name="ubordinated Debt" xfId="3486" xr:uid="{00000000-0005-0000-0000-00008E0D0000}"/>
    <cellStyle name="ubordinated Debt 2" xfId="3487" xr:uid="{00000000-0005-0000-0000-00008F0D0000}"/>
    <cellStyle name="Undefiniert" xfId="3488" xr:uid="{00000000-0005-0000-0000-0000900D0000}"/>
    <cellStyle name="Underline - small" xfId="3489" xr:uid="{00000000-0005-0000-0000-0000910D0000}"/>
    <cellStyle name="Underline -normal" xfId="3490" xr:uid="{00000000-0005-0000-0000-0000920D0000}"/>
    <cellStyle name="Underline_Double" xfId="3491" xr:uid="{00000000-0005-0000-0000-0000930D0000}"/>
    <cellStyle name="Unit" xfId="3492" xr:uid="{00000000-0005-0000-0000-0000940D0000}"/>
    <cellStyle name="Upper Line" xfId="3493" xr:uid="{00000000-0005-0000-0000-0000950D0000}"/>
    <cellStyle name="Upper Line 2" xfId="3494" xr:uid="{00000000-0005-0000-0000-0000960D0000}"/>
    <cellStyle name="Valuta (0)_2riepilogo2000" xfId="3495" xr:uid="{00000000-0005-0000-0000-0000970D0000}"/>
    <cellStyle name="Valuta_2riepilogo2000" xfId="3496" xr:uid="{00000000-0005-0000-0000-0000980D0000}"/>
    <cellStyle name="Vergleich" xfId="3497" xr:uid="{00000000-0005-0000-0000-0000990D0000}"/>
    <cellStyle name="Vertragspartner" xfId="3498" xr:uid="{00000000-0005-0000-0000-00009A0D0000}"/>
    <cellStyle name="Währung [0]_Elements_Full Combined Ratio" xfId="3499" xr:uid="{00000000-0005-0000-0000-00009B0D0000}"/>
    <cellStyle name="Währung_Elements_Full Combined Ratio" xfId="3500" xr:uid="{00000000-0005-0000-0000-00009C0D0000}"/>
    <cellStyle name="Warning Text" xfId="3501" xr:uid="{00000000-0005-0000-0000-00009D0D0000}"/>
    <cellStyle name="Wegweiser" xfId="3502" xr:uid="{00000000-0005-0000-0000-00009E0D0000}"/>
    <cellStyle name="Weiß" xfId="3503" xr:uid="{00000000-0005-0000-0000-00009F0D0000}"/>
    <cellStyle name="Weiß 2" xfId="3504" xr:uid="{00000000-0005-0000-0000-0000A00D0000}"/>
    <cellStyle name="WingDing" xfId="3505" xr:uid="{00000000-0005-0000-0000-0000A10D0000}"/>
    <cellStyle name="x" xfId="3506" xr:uid="{00000000-0005-0000-0000-0000A20D0000}"/>
    <cellStyle name="x_dcfmodel" xfId="3507" xr:uid="{00000000-0005-0000-0000-0000A30D0000}"/>
    <cellStyle name="x_Model Master" xfId="3508" xr:uid="{00000000-0005-0000-0000-0000A40D0000}"/>
    <cellStyle name="xsingledecimal" xfId="3509" xr:uid="{00000000-0005-0000-0000-0000A50D0000}"/>
    <cellStyle name="Year" xfId="3510" xr:uid="{00000000-0005-0000-0000-0000A60D0000}"/>
    <cellStyle name="Year EN" xfId="3511" xr:uid="{00000000-0005-0000-0000-0000A70D0000}"/>
    <cellStyle name="Year RU" xfId="3512" xr:uid="{00000000-0005-0000-0000-0000A80D0000}"/>
    <cellStyle name="Year, Actual" xfId="3513" xr:uid="{00000000-0005-0000-0000-0000A90D0000}"/>
    <cellStyle name="Year, Actual 2" xfId="3514" xr:uid="{00000000-0005-0000-0000-0000AA0D0000}"/>
    <cellStyle name="Year, Expected" xfId="3515" xr:uid="{00000000-0005-0000-0000-0000AB0D0000}"/>
    <cellStyle name="Year, Expected 2" xfId="3516" xr:uid="{00000000-0005-0000-0000-0000AC0D0000}"/>
    <cellStyle name="Year_16 Titanium BP incl. summar.." xfId="3517" xr:uid="{00000000-0005-0000-0000-0000AD0D0000}"/>
    <cellStyle name="years" xfId="3518" xr:uid="{00000000-0005-0000-0000-0000AE0D0000}"/>
    <cellStyle name="Yen" xfId="3519" xr:uid="{00000000-0005-0000-0000-0000AF0D0000}"/>
    <cellStyle name="Гиперссылка" xfId="3613" builtinId="8"/>
    <cellStyle name="Гиперссылка 2" xfId="3520" xr:uid="{00000000-0005-0000-0000-0000B00D0000}"/>
    <cellStyle name="Гиперссылка 3" xfId="3521" xr:uid="{00000000-0005-0000-0000-0000B10D0000}"/>
    <cellStyle name="_x0004_Ґ" xfId="3522" xr:uid="{00000000-0005-0000-0000-0000B20D0000}"/>
    <cellStyle name="Денежный 2" xfId="3523" xr:uid="{00000000-0005-0000-0000-0000B30D0000}"/>
    <cellStyle name="Денежный 3" xfId="3524" xr:uid="{00000000-0005-0000-0000-0000B40D0000}"/>
    <cellStyle name="Обычный" xfId="0" builtinId="0"/>
    <cellStyle name="Обычный 10" xfId="1" xr:uid="{00000000-0005-0000-0000-0000B50D0000}"/>
    <cellStyle name="Обычный 11" xfId="4" xr:uid="{00000000-0005-0000-0000-0000B60D0000}"/>
    <cellStyle name="Обычный 11 2" xfId="3526" xr:uid="{00000000-0005-0000-0000-0000B70D0000}"/>
    <cellStyle name="Обычный 11 3" xfId="3611" xr:uid="{00000000-0005-0000-0000-0000B80D0000}"/>
    <cellStyle name="Обычный 11 4" xfId="3525" xr:uid="{00000000-0005-0000-0000-0000B90D0000}"/>
    <cellStyle name="Обычный 12" xfId="3527" xr:uid="{00000000-0005-0000-0000-0000BA0D0000}"/>
    <cellStyle name="Обычный 13" xfId="3528" xr:uid="{00000000-0005-0000-0000-0000BB0D0000}"/>
    <cellStyle name="Обычный 13 2" xfId="3529" xr:uid="{00000000-0005-0000-0000-0000BC0D0000}"/>
    <cellStyle name="Обычный 14" xfId="3530" xr:uid="{00000000-0005-0000-0000-0000BD0D0000}"/>
    <cellStyle name="Обычный 14 2" xfId="3531" xr:uid="{00000000-0005-0000-0000-0000BE0D0000}"/>
    <cellStyle name="Обычный 15" xfId="3532" xr:uid="{00000000-0005-0000-0000-0000BF0D0000}"/>
    <cellStyle name="Обычный 15 2" xfId="3533" xr:uid="{00000000-0005-0000-0000-0000C00D0000}"/>
    <cellStyle name="Обычный 16" xfId="3534" xr:uid="{00000000-0005-0000-0000-0000C10D0000}"/>
    <cellStyle name="Обычный 17" xfId="21" xr:uid="{00000000-0005-0000-0000-0000C20D0000}"/>
    <cellStyle name="Обычный 18" xfId="20" xr:uid="{00000000-0005-0000-0000-0000C30D0000}"/>
    <cellStyle name="Обычный 19" xfId="3616" xr:uid="{94142D3F-B598-40EF-8906-F862E1D260C3}"/>
    <cellStyle name="Обычный 2" xfId="2" xr:uid="{00000000-0005-0000-0000-0000C40D0000}"/>
    <cellStyle name="Обычный 2 2" xfId="3536" xr:uid="{00000000-0005-0000-0000-0000C50D0000}"/>
    <cellStyle name="Обычный 2 2 2" xfId="3537" xr:uid="{00000000-0005-0000-0000-0000C60D0000}"/>
    <cellStyle name="Обычный 2 2 3" xfId="3538" xr:uid="{00000000-0005-0000-0000-0000C70D0000}"/>
    <cellStyle name="Обычный 2 3" xfId="3539" xr:uid="{00000000-0005-0000-0000-0000C80D0000}"/>
    <cellStyle name="Обычный 2 3 2" xfId="3540" xr:uid="{00000000-0005-0000-0000-0000C90D0000}"/>
    <cellStyle name="Обычный 2 4" xfId="3541" xr:uid="{00000000-0005-0000-0000-0000CA0D0000}"/>
    <cellStyle name="Обычный 2 5" xfId="3535" xr:uid="{00000000-0005-0000-0000-0000CB0D0000}"/>
    <cellStyle name="Обычный 2 7" xfId="3542" xr:uid="{00000000-0005-0000-0000-0000CC0D0000}"/>
    <cellStyle name="Обычный 2_Consolidation_Dollar_2q'09 v.1" xfId="3543" xr:uid="{00000000-0005-0000-0000-0000CD0D0000}"/>
    <cellStyle name="Обычный 3" xfId="5" xr:uid="{00000000-0005-0000-0000-0000CE0D0000}"/>
    <cellStyle name="Обычный 3 2" xfId="3545" xr:uid="{00000000-0005-0000-0000-0000CF0D0000}"/>
    <cellStyle name="Обычный 3 3" xfId="3546" xr:uid="{00000000-0005-0000-0000-0000D00D0000}"/>
    <cellStyle name="Обычный 3 3 2" xfId="3547" xr:uid="{00000000-0005-0000-0000-0000D10D0000}"/>
    <cellStyle name="Обычный 3 4" xfId="3548" xr:uid="{00000000-0005-0000-0000-0000D20D0000}"/>
    <cellStyle name="Обычный 3 5" xfId="3549" xr:uid="{00000000-0005-0000-0000-0000D30D0000}"/>
    <cellStyle name="Обычный 3 6" xfId="3544" xr:uid="{00000000-0005-0000-0000-0000D40D0000}"/>
    <cellStyle name="Обычный 4" xfId="6" xr:uid="{00000000-0005-0000-0000-0000D50D0000}"/>
    <cellStyle name="Обычный 4 2" xfId="3550" xr:uid="{00000000-0005-0000-0000-0000D60D0000}"/>
    <cellStyle name="Обычный 5" xfId="7" xr:uid="{00000000-0005-0000-0000-0000D70D0000}"/>
    <cellStyle name="Обычный 5 2" xfId="3552" xr:uid="{00000000-0005-0000-0000-0000D80D0000}"/>
    <cellStyle name="Обычный 5 2 2" xfId="3553" xr:uid="{00000000-0005-0000-0000-0000D90D0000}"/>
    <cellStyle name="Обычный 5 3" xfId="3554" xr:uid="{00000000-0005-0000-0000-0000DA0D0000}"/>
    <cellStyle name="Обычный 5 4" xfId="3555" xr:uid="{00000000-0005-0000-0000-0000DB0D0000}"/>
    <cellStyle name="Обычный 5 5" xfId="3551" xr:uid="{00000000-0005-0000-0000-0000DC0D0000}"/>
    <cellStyle name="Обычный 6" xfId="8" xr:uid="{00000000-0005-0000-0000-0000DD0D0000}"/>
    <cellStyle name="Обычный 6 2" xfId="3556" xr:uid="{00000000-0005-0000-0000-0000DE0D0000}"/>
    <cellStyle name="Обычный 7" xfId="9" xr:uid="{00000000-0005-0000-0000-0000DF0D0000}"/>
    <cellStyle name="Обычный 7 2" xfId="10" xr:uid="{00000000-0005-0000-0000-0000E00D0000}"/>
    <cellStyle name="Обычный 7 3" xfId="3557" xr:uid="{00000000-0005-0000-0000-0000E10D0000}"/>
    <cellStyle name="Обычный 8" xfId="11" xr:uid="{00000000-0005-0000-0000-0000E20D0000}"/>
    <cellStyle name="Обычный 8 2" xfId="12" xr:uid="{00000000-0005-0000-0000-0000E30D0000}"/>
    <cellStyle name="Обычный 9" xfId="13" xr:uid="{00000000-0005-0000-0000-0000E40D0000}"/>
    <cellStyle name="Процентный" xfId="3615" builtinId="5"/>
    <cellStyle name="Процентный 2" xfId="14" xr:uid="{00000000-0005-0000-0000-0000E50D0000}"/>
    <cellStyle name="Процентный 2 2" xfId="3559" xr:uid="{00000000-0005-0000-0000-0000E60D0000}"/>
    <cellStyle name="Процентный 2 3" xfId="3560" xr:uid="{00000000-0005-0000-0000-0000E70D0000}"/>
    <cellStyle name="Процентный 2 4" xfId="3561" xr:uid="{00000000-0005-0000-0000-0000E80D0000}"/>
    <cellStyle name="Процентный 2 5" xfId="3558" xr:uid="{00000000-0005-0000-0000-0000E90D0000}"/>
    <cellStyle name="Процентный 3" xfId="15" xr:uid="{00000000-0005-0000-0000-0000EA0D0000}"/>
    <cellStyle name="Процентный 3 2" xfId="3563" xr:uid="{00000000-0005-0000-0000-0000EB0D0000}"/>
    <cellStyle name="Процентный 3 3" xfId="3564" xr:uid="{00000000-0005-0000-0000-0000EC0D0000}"/>
    <cellStyle name="Процентный 3 4" xfId="3612" xr:uid="{00000000-0005-0000-0000-0000ED0D0000}"/>
    <cellStyle name="Процентный 3 5" xfId="3562" xr:uid="{00000000-0005-0000-0000-0000EE0D0000}"/>
    <cellStyle name="Процентный 4" xfId="3565" xr:uid="{00000000-0005-0000-0000-0000EF0D0000}"/>
    <cellStyle name="Процентный 5" xfId="3566" xr:uid="{00000000-0005-0000-0000-0000F00D0000}"/>
    <cellStyle name="Процентный 6" xfId="3608" xr:uid="{00000000-0005-0000-0000-0000F10D0000}"/>
    <cellStyle name="Процентный 7" xfId="3617" xr:uid="{89F2693C-C19A-441A-A925-5228A24D95DF}"/>
    <cellStyle name="Стиль 1" xfId="3567" xr:uid="{00000000-0005-0000-0000-0000F20D0000}"/>
    <cellStyle name="Стиль 1 2" xfId="3568" xr:uid="{00000000-0005-0000-0000-0000F30D0000}"/>
    <cellStyle name="Стиль 10" xfId="3569" xr:uid="{00000000-0005-0000-0000-0000F40D0000}"/>
    <cellStyle name="Стиль 2" xfId="3570" xr:uid="{00000000-0005-0000-0000-0000F50D0000}"/>
    <cellStyle name="Стиль 3" xfId="3571" xr:uid="{00000000-0005-0000-0000-0000F60D0000}"/>
    <cellStyle name="Стиль 3 2" xfId="3572" xr:uid="{00000000-0005-0000-0000-0000F70D0000}"/>
    <cellStyle name="Стиль 4" xfId="3573" xr:uid="{00000000-0005-0000-0000-0000F80D0000}"/>
    <cellStyle name="Стиль 4 2" xfId="3574" xr:uid="{00000000-0005-0000-0000-0000F90D0000}"/>
    <cellStyle name="Стиль 5" xfId="3575" xr:uid="{00000000-0005-0000-0000-0000FA0D0000}"/>
    <cellStyle name="Стиль 5 2" xfId="3576" xr:uid="{00000000-0005-0000-0000-0000FB0D0000}"/>
    <cellStyle name="Стиль 6" xfId="3577" xr:uid="{00000000-0005-0000-0000-0000FC0D0000}"/>
    <cellStyle name="Стиль 6 2" xfId="3578" xr:uid="{00000000-0005-0000-0000-0000FD0D0000}"/>
    <cellStyle name="Стиль 7" xfId="3579" xr:uid="{00000000-0005-0000-0000-0000FE0D0000}"/>
    <cellStyle name="Стиль 8" xfId="3580" xr:uid="{00000000-0005-0000-0000-0000FF0D0000}"/>
    <cellStyle name="Стиль 9" xfId="3581" xr:uid="{00000000-0005-0000-0000-0000000E0000}"/>
    <cellStyle name="Субсчет" xfId="3582" xr:uid="{00000000-0005-0000-0000-0000010E0000}"/>
    <cellStyle name="Счет" xfId="3583" xr:uid="{00000000-0005-0000-0000-0000020E0000}"/>
    <cellStyle name="ТЕКСТ" xfId="3584" xr:uid="{00000000-0005-0000-0000-0000030E0000}"/>
    <cellStyle name="Тысячи [0]_12_1" xfId="3585" xr:uid="{00000000-0005-0000-0000-0000040E0000}"/>
    <cellStyle name="Тысячи_12_1" xfId="3586" xr:uid="{00000000-0005-0000-0000-0000050E0000}"/>
    <cellStyle name="Финансов?й_Торги_Position" xfId="3587" xr:uid="{00000000-0005-0000-0000-0000060E0000}"/>
    <cellStyle name="Финансовًй_Торги_Position" xfId="3588" xr:uid="{00000000-0005-0000-0000-0000070E0000}"/>
    <cellStyle name="Финансовщй_Модуль2_Модуль3" xfId="3589" xr:uid="{00000000-0005-0000-0000-0000080E0000}"/>
    <cellStyle name="Финансовый [0] 2" xfId="3590" xr:uid="{00000000-0005-0000-0000-0000090E0000}"/>
    <cellStyle name="Финансовый 10" xfId="3591" xr:uid="{00000000-0005-0000-0000-00000A0E0000}"/>
    <cellStyle name="Финансовый 11" xfId="3592" xr:uid="{00000000-0005-0000-0000-00000B0E0000}"/>
    <cellStyle name="Финансовый 12" xfId="3593" xr:uid="{00000000-0005-0000-0000-00000C0E0000}"/>
    <cellStyle name="Финансовый 13" xfId="3594" xr:uid="{00000000-0005-0000-0000-00000D0E0000}"/>
    <cellStyle name="Финансовый 14" xfId="3607" xr:uid="{00000000-0005-0000-0000-00000E0E0000}"/>
    <cellStyle name="Финансовый 15" xfId="3609" xr:uid="{00000000-0005-0000-0000-00000F0E0000}"/>
    <cellStyle name="Финансовый 16" xfId="3618" xr:uid="{0319B247-D3A2-4195-8DC5-06D7A8A1F9BE}"/>
    <cellStyle name="Финансовый 2" xfId="16" xr:uid="{00000000-0005-0000-0000-0000100E0000}"/>
    <cellStyle name="Финансовый 2 2" xfId="3595" xr:uid="{00000000-0005-0000-0000-0000110E0000}"/>
    <cellStyle name="Финансовый 2 2 2" xfId="3596" xr:uid="{00000000-0005-0000-0000-0000120E0000}"/>
    <cellStyle name="Финансовый 2 3" xfId="3597" xr:uid="{00000000-0005-0000-0000-0000130E0000}"/>
    <cellStyle name="Финансовый 2 4" xfId="3598" xr:uid="{00000000-0005-0000-0000-0000140E0000}"/>
    <cellStyle name="Финансовый 3" xfId="17" xr:uid="{00000000-0005-0000-0000-0000150E0000}"/>
    <cellStyle name="Финансовый 3 2" xfId="3599" xr:uid="{00000000-0005-0000-0000-0000160E0000}"/>
    <cellStyle name="Финансовый 4" xfId="18" xr:uid="{00000000-0005-0000-0000-0000170E0000}"/>
    <cellStyle name="Финансовый 4 2" xfId="3601" xr:uid="{00000000-0005-0000-0000-0000180E0000}"/>
    <cellStyle name="Финансовый 4 3" xfId="3600" xr:uid="{00000000-0005-0000-0000-0000190E0000}"/>
    <cellStyle name="Финансовый 5" xfId="3602" xr:uid="{00000000-0005-0000-0000-00001A0E0000}"/>
    <cellStyle name="Финансовый 6" xfId="19" xr:uid="{00000000-0005-0000-0000-00001B0E0000}"/>
    <cellStyle name="Финансовый 7" xfId="3603" xr:uid="{00000000-0005-0000-0000-00001C0E0000}"/>
    <cellStyle name="Финансовый 8" xfId="3604" xr:uid="{00000000-0005-0000-0000-00001D0E0000}"/>
    <cellStyle name="Финансовый 9" xfId="3605" xr:uid="{00000000-0005-0000-0000-00001E0E0000}"/>
    <cellStyle name="ШАУ" xfId="3606" xr:uid="{00000000-0005-0000-0000-00001F0E0000}"/>
  </cellStyles>
  <dxfs count="0"/>
  <tableStyles count="0" defaultTableStyle="TableStyleMedium2" defaultPivotStyle="PivotStyleMedium9"/>
  <colors>
    <mruColors>
      <color rgb="FFF56920"/>
      <color rgb="FF005B95"/>
      <color rgb="FF03589B"/>
      <color rgb="FFFF6600"/>
      <color rgb="FF0000FF"/>
      <color rgb="FF779DCB"/>
      <color rgb="FFFFFFCC"/>
      <color rgb="FFFFFF66"/>
      <color rgb="FFE509A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47625</xdr:rowOff>
    </xdr:from>
    <xdr:to>
      <xdr:col>0</xdr:col>
      <xdr:colOff>1190624</xdr:colOff>
      <xdr:row>2</xdr:row>
      <xdr:rowOff>20818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86E6516C-2A31-4F22-BC60-35D317EE82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47625"/>
          <a:ext cx="1142999" cy="2779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47625</xdr:rowOff>
    </xdr:from>
    <xdr:to>
      <xdr:col>0</xdr:col>
      <xdr:colOff>1190624</xdr:colOff>
      <xdr:row>2</xdr:row>
      <xdr:rowOff>20818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114D1EC5-6CEC-4993-AF60-4280F1886A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47625"/>
          <a:ext cx="1142999" cy="2779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47625</xdr:rowOff>
    </xdr:from>
    <xdr:to>
      <xdr:col>0</xdr:col>
      <xdr:colOff>1190624</xdr:colOff>
      <xdr:row>2</xdr:row>
      <xdr:rowOff>20818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22974DBC-0877-446D-BAE6-76D5F67608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47625"/>
          <a:ext cx="1142999" cy="2779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europlan.ru/portal/investor/download/2200" TargetMode="External"/><Relationship Id="rId13" Type="http://schemas.openxmlformats.org/officeDocument/2006/relationships/hyperlink" Target="https://europlan.ru/investor/download/3225" TargetMode="External"/><Relationship Id="rId18" Type="http://schemas.openxmlformats.org/officeDocument/2006/relationships/hyperlink" Target="https://europlan.ru/investor/download/3589" TargetMode="External"/><Relationship Id="rId3" Type="http://schemas.openxmlformats.org/officeDocument/2006/relationships/hyperlink" Target="https://europlan.ru/investor/download/2809" TargetMode="External"/><Relationship Id="rId21" Type="http://schemas.openxmlformats.org/officeDocument/2006/relationships/hyperlink" Target="https://europlan.ru/investor/download/4837" TargetMode="External"/><Relationship Id="rId7" Type="http://schemas.openxmlformats.org/officeDocument/2006/relationships/hyperlink" Target="https://europlan.ru/portal/investor/download/2200" TargetMode="External"/><Relationship Id="rId12" Type="http://schemas.openxmlformats.org/officeDocument/2006/relationships/hyperlink" Target="https://europlan.ru/investor/download/3031" TargetMode="External"/><Relationship Id="rId17" Type="http://schemas.openxmlformats.org/officeDocument/2006/relationships/hyperlink" Target="https://europlan.ru/investor/download/3431" TargetMode="External"/><Relationship Id="rId25" Type="http://schemas.openxmlformats.org/officeDocument/2006/relationships/drawing" Target="../drawings/drawing1.xml"/><Relationship Id="rId2" Type="http://schemas.openxmlformats.org/officeDocument/2006/relationships/hyperlink" Target="https://europlan.ru/investor/download/2808" TargetMode="External"/><Relationship Id="rId16" Type="http://schemas.openxmlformats.org/officeDocument/2006/relationships/hyperlink" Target="https://europlan.ru/investor/download/3359" TargetMode="External"/><Relationship Id="rId20" Type="http://schemas.openxmlformats.org/officeDocument/2006/relationships/hyperlink" Target="https://europlan.ru/investor/download/3726" TargetMode="External"/><Relationship Id="rId1" Type="http://schemas.openxmlformats.org/officeDocument/2006/relationships/hyperlink" Target="https://europlan.ru/investor/download/2807" TargetMode="External"/><Relationship Id="rId6" Type="http://schemas.openxmlformats.org/officeDocument/2006/relationships/hyperlink" Target="https://europlan.ru/portal/investor/download/1690" TargetMode="External"/><Relationship Id="rId11" Type="http://schemas.openxmlformats.org/officeDocument/2006/relationships/hyperlink" Target="https://europlan.ru/portal/investor/download/2771" TargetMode="External"/><Relationship Id="rId24" Type="http://schemas.openxmlformats.org/officeDocument/2006/relationships/printerSettings" Target="../printerSettings/printerSettings1.bin"/><Relationship Id="rId5" Type="http://schemas.openxmlformats.org/officeDocument/2006/relationships/hyperlink" Target="https://europlan.ru/portal/investor/download/1690" TargetMode="External"/><Relationship Id="rId15" Type="http://schemas.openxmlformats.org/officeDocument/2006/relationships/hyperlink" Target="https://europlan.ru/investor/download/3289" TargetMode="External"/><Relationship Id="rId23" Type="http://schemas.openxmlformats.org/officeDocument/2006/relationships/hyperlink" Target="https://europlan.ru/investor/download/4991" TargetMode="External"/><Relationship Id="rId10" Type="http://schemas.openxmlformats.org/officeDocument/2006/relationships/hyperlink" Target="https://europlan.ru/portal/investor/download/2577" TargetMode="External"/><Relationship Id="rId19" Type="http://schemas.openxmlformats.org/officeDocument/2006/relationships/hyperlink" Target="https://europlan.ru/investor/download/3656" TargetMode="External"/><Relationship Id="rId4" Type="http://schemas.openxmlformats.org/officeDocument/2006/relationships/hyperlink" Target="https://europlan.ru/investor/download/2810" TargetMode="External"/><Relationship Id="rId9" Type="http://schemas.openxmlformats.org/officeDocument/2006/relationships/hyperlink" Target="https://europlan.ru/portal/investor/download/2399" TargetMode="External"/><Relationship Id="rId14" Type="http://schemas.openxmlformats.org/officeDocument/2006/relationships/hyperlink" Target="https://europlan.ru/investor/download/3499" TargetMode="External"/><Relationship Id="rId22" Type="http://schemas.openxmlformats.org/officeDocument/2006/relationships/hyperlink" Target="https://europlan.ru/investor/download/4895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europlan.ru/portal/investor/download/2200" TargetMode="External"/><Relationship Id="rId13" Type="http://schemas.openxmlformats.org/officeDocument/2006/relationships/hyperlink" Target="https://europlan.ru/investor/download/3225" TargetMode="External"/><Relationship Id="rId18" Type="http://schemas.openxmlformats.org/officeDocument/2006/relationships/hyperlink" Target="https://europlan.ru/investor/download/3589" TargetMode="External"/><Relationship Id="rId3" Type="http://schemas.openxmlformats.org/officeDocument/2006/relationships/hyperlink" Target="https://europlan.ru/investor/download/2809" TargetMode="External"/><Relationship Id="rId21" Type="http://schemas.openxmlformats.org/officeDocument/2006/relationships/hyperlink" Target="https://europlan.ru/investor/download/4837" TargetMode="External"/><Relationship Id="rId7" Type="http://schemas.openxmlformats.org/officeDocument/2006/relationships/hyperlink" Target="https://europlan.ru/portal/investor/download/2200" TargetMode="External"/><Relationship Id="rId12" Type="http://schemas.openxmlformats.org/officeDocument/2006/relationships/hyperlink" Target="https://europlan.ru/investor/download/3031" TargetMode="External"/><Relationship Id="rId17" Type="http://schemas.openxmlformats.org/officeDocument/2006/relationships/hyperlink" Target="https://europlan.ru/investor/download/3431" TargetMode="External"/><Relationship Id="rId25" Type="http://schemas.openxmlformats.org/officeDocument/2006/relationships/drawing" Target="../drawings/drawing2.xml"/><Relationship Id="rId2" Type="http://schemas.openxmlformats.org/officeDocument/2006/relationships/hyperlink" Target="https://europlan.ru/investor/download/2808" TargetMode="External"/><Relationship Id="rId16" Type="http://schemas.openxmlformats.org/officeDocument/2006/relationships/hyperlink" Target="https://europlan.ru/investor/download/3359" TargetMode="External"/><Relationship Id="rId20" Type="http://schemas.openxmlformats.org/officeDocument/2006/relationships/hyperlink" Target="https://europlan.ru/investor/download/3726" TargetMode="External"/><Relationship Id="rId1" Type="http://schemas.openxmlformats.org/officeDocument/2006/relationships/hyperlink" Target="https://europlan.ru/investor/download/2807" TargetMode="External"/><Relationship Id="rId6" Type="http://schemas.openxmlformats.org/officeDocument/2006/relationships/hyperlink" Target="https://europlan.ru/portal/investor/download/1690" TargetMode="External"/><Relationship Id="rId11" Type="http://schemas.openxmlformats.org/officeDocument/2006/relationships/hyperlink" Target="https://europlan.ru/portal/investor/download/2771" TargetMode="External"/><Relationship Id="rId24" Type="http://schemas.openxmlformats.org/officeDocument/2006/relationships/printerSettings" Target="../printerSettings/printerSettings2.bin"/><Relationship Id="rId5" Type="http://schemas.openxmlformats.org/officeDocument/2006/relationships/hyperlink" Target="https://europlan.ru/portal/investor/download/1690" TargetMode="External"/><Relationship Id="rId15" Type="http://schemas.openxmlformats.org/officeDocument/2006/relationships/hyperlink" Target="https://europlan.ru/investor/download/3289" TargetMode="External"/><Relationship Id="rId23" Type="http://schemas.openxmlformats.org/officeDocument/2006/relationships/hyperlink" Target="https://europlan.ru/investor/download/4991" TargetMode="External"/><Relationship Id="rId10" Type="http://schemas.openxmlformats.org/officeDocument/2006/relationships/hyperlink" Target="https://europlan.ru/portal/investor/download/2577" TargetMode="External"/><Relationship Id="rId19" Type="http://schemas.openxmlformats.org/officeDocument/2006/relationships/hyperlink" Target="https://europlan.ru/investor/download/3656" TargetMode="External"/><Relationship Id="rId4" Type="http://schemas.openxmlformats.org/officeDocument/2006/relationships/hyperlink" Target="https://europlan.ru/investor/download/2810" TargetMode="External"/><Relationship Id="rId9" Type="http://schemas.openxmlformats.org/officeDocument/2006/relationships/hyperlink" Target="https://europlan.ru/portal/investor/download/2399" TargetMode="External"/><Relationship Id="rId14" Type="http://schemas.openxmlformats.org/officeDocument/2006/relationships/hyperlink" Target="https://europlan.ru/investor/download/3499" TargetMode="External"/><Relationship Id="rId22" Type="http://schemas.openxmlformats.org/officeDocument/2006/relationships/hyperlink" Target="https://europlan.ru/investor/download/4895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50"/>
  <sheetViews>
    <sheetView showGridLines="0" tabSelected="1" zoomScaleNormal="100" zoomScaleSheetLayoutView="100" workbookViewId="0">
      <pane xSplit="1" ySplit="5" topLeftCell="B6" activePane="bottomRight" state="frozen"/>
      <selection pane="topRight" activeCell="B1" sqref="B1"/>
      <selection pane="bottomLeft" activeCell="A5" sqref="A5"/>
      <selection pane="bottomRight" activeCell="P6" sqref="P6"/>
    </sheetView>
  </sheetViews>
  <sheetFormatPr defaultColWidth="0" defaultRowHeight="12" customHeight="1" zeroHeight="1" outlineLevelCol="1"/>
  <cols>
    <col min="1" max="2" width="40.7109375" style="14" customWidth="1"/>
    <col min="3" max="6" width="10.7109375" style="15" hidden="1" customWidth="1" outlineLevel="1"/>
    <col min="7" max="15" width="10.7109375" style="14" hidden="1" customWidth="1" outlineLevel="1"/>
    <col min="16" max="16" width="10.7109375" style="14" customWidth="1" collapsed="1"/>
    <col min="17" max="25" width="10.7109375" style="14" customWidth="1"/>
    <col min="26" max="16384" width="9.140625" style="1" hidden="1"/>
  </cols>
  <sheetData>
    <row r="1" spans="1:25"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</row>
    <row r="2" spans="1:25"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</row>
    <row r="3" spans="1:25" s="2" customFormat="1" ht="36" customHeight="1">
      <c r="A3" s="71" t="s">
        <v>56</v>
      </c>
      <c r="B3" s="71" t="s">
        <v>154</v>
      </c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</row>
    <row r="4" spans="1:25" ht="12" customHeight="1">
      <c r="A4" s="72"/>
      <c r="B4" s="73"/>
      <c r="C4" s="74"/>
      <c r="D4" s="74"/>
      <c r="E4" s="74"/>
      <c r="F4" s="74"/>
      <c r="G4" s="30"/>
      <c r="H4" s="30"/>
      <c r="I4" s="30"/>
      <c r="J4" s="30"/>
      <c r="K4" s="30"/>
      <c r="L4" s="30"/>
      <c r="M4" s="30"/>
      <c r="N4" s="30"/>
      <c r="O4" s="31"/>
      <c r="P4" s="32">
        <v>2023</v>
      </c>
      <c r="Q4" s="32"/>
      <c r="R4" s="32"/>
      <c r="S4" s="75"/>
      <c r="T4" s="32">
        <v>2024</v>
      </c>
      <c r="U4" s="32"/>
      <c r="V4" s="32"/>
      <c r="W4" s="75"/>
      <c r="X4" s="32">
        <v>2025</v>
      </c>
      <c r="Y4" s="33"/>
    </row>
    <row r="5" spans="1:25" s="2" customFormat="1">
      <c r="A5" s="76" t="s">
        <v>57</v>
      </c>
      <c r="B5" s="77" t="s">
        <v>141</v>
      </c>
      <c r="C5" s="59">
        <v>40543</v>
      </c>
      <c r="D5" s="59">
        <v>40908</v>
      </c>
      <c r="E5" s="59">
        <v>41274</v>
      </c>
      <c r="F5" s="59">
        <v>41639</v>
      </c>
      <c r="G5" s="59">
        <v>42004</v>
      </c>
      <c r="H5" s="59">
        <v>42369</v>
      </c>
      <c r="I5" s="59">
        <v>42735</v>
      </c>
      <c r="J5" s="59">
        <v>43100</v>
      </c>
      <c r="K5" s="59">
        <v>43465</v>
      </c>
      <c r="L5" s="59">
        <v>43830</v>
      </c>
      <c r="M5" s="59">
        <v>44196</v>
      </c>
      <c r="N5" s="59">
        <v>44561</v>
      </c>
      <c r="O5" s="26">
        <v>44926</v>
      </c>
      <c r="P5" s="59">
        <v>45016</v>
      </c>
      <c r="Q5" s="59">
        <v>45107</v>
      </c>
      <c r="R5" s="59">
        <v>45199</v>
      </c>
      <c r="S5" s="26">
        <v>45291</v>
      </c>
      <c r="T5" s="59">
        <v>45382</v>
      </c>
      <c r="U5" s="59">
        <v>45473</v>
      </c>
      <c r="V5" s="59">
        <v>45565</v>
      </c>
      <c r="W5" s="26">
        <v>45657</v>
      </c>
      <c r="X5" s="59">
        <v>45747</v>
      </c>
      <c r="Y5" s="60">
        <v>45838</v>
      </c>
    </row>
    <row r="6" spans="1:25" s="2" customFormat="1" ht="12" customHeight="1">
      <c r="A6" s="78" t="s">
        <v>0</v>
      </c>
      <c r="B6" s="79" t="s">
        <v>77</v>
      </c>
      <c r="C6" s="80"/>
      <c r="D6" s="80"/>
      <c r="E6" s="80"/>
      <c r="F6" s="80"/>
      <c r="G6" s="61"/>
      <c r="H6" s="61"/>
      <c r="I6" s="61"/>
      <c r="J6" s="61"/>
      <c r="K6" s="61"/>
      <c r="L6" s="61"/>
      <c r="M6" s="61"/>
      <c r="N6" s="61"/>
      <c r="O6" s="27"/>
      <c r="P6" s="61"/>
      <c r="Q6" s="61"/>
      <c r="R6" s="61"/>
      <c r="S6" s="27"/>
      <c r="T6" s="61"/>
      <c r="U6" s="61"/>
      <c r="V6" s="61"/>
      <c r="W6" s="27"/>
      <c r="X6" s="61"/>
      <c r="Y6" s="62"/>
    </row>
    <row r="7" spans="1:25" ht="12" customHeight="1">
      <c r="A7" s="81" t="s">
        <v>1</v>
      </c>
      <c r="B7" s="82" t="s">
        <v>78</v>
      </c>
      <c r="C7" s="36">
        <v>1955306</v>
      </c>
      <c r="D7" s="36">
        <v>959989</v>
      </c>
      <c r="E7" s="36">
        <v>2070889</v>
      </c>
      <c r="F7" s="41">
        <v>684956</v>
      </c>
      <c r="G7" s="36">
        <v>1524874</v>
      </c>
      <c r="H7" s="36">
        <v>1482012</v>
      </c>
      <c r="I7" s="36">
        <v>8593526</v>
      </c>
      <c r="J7" s="36">
        <v>782720</v>
      </c>
      <c r="K7" s="36">
        <v>1490035</v>
      </c>
      <c r="L7" s="36">
        <v>2762117</v>
      </c>
      <c r="M7" s="36">
        <v>2574139</v>
      </c>
      <c r="N7" s="36">
        <v>8611144</v>
      </c>
      <c r="O7" s="22">
        <v>10172629</v>
      </c>
      <c r="P7" s="36">
        <v>6152638</v>
      </c>
      <c r="Q7" s="36">
        <v>16363364</v>
      </c>
      <c r="R7" s="36">
        <v>9421262</v>
      </c>
      <c r="S7" s="22">
        <v>11561804</v>
      </c>
      <c r="T7" s="36">
        <v>9987289</v>
      </c>
      <c r="U7" s="36">
        <v>12088197</v>
      </c>
      <c r="V7" s="36">
        <v>16006855</v>
      </c>
      <c r="W7" s="22">
        <v>15799440</v>
      </c>
      <c r="X7" s="36">
        <v>22254794</v>
      </c>
      <c r="Y7" s="37">
        <v>19927974</v>
      </c>
    </row>
    <row r="8" spans="1:25" ht="12" customHeight="1">
      <c r="A8" s="81" t="s">
        <v>2</v>
      </c>
      <c r="B8" s="82" t="s">
        <v>79</v>
      </c>
      <c r="C8" s="36">
        <v>58851</v>
      </c>
      <c r="D8" s="36">
        <f>64301+40967</f>
        <v>105268</v>
      </c>
      <c r="E8" s="36">
        <v>168403</v>
      </c>
      <c r="F8" s="41">
        <v>305310</v>
      </c>
      <c r="G8" s="36">
        <v>1221189</v>
      </c>
      <c r="H8" s="36">
        <v>96422</v>
      </c>
      <c r="I8" s="36">
        <v>129702</v>
      </c>
      <c r="J8" s="36">
        <v>0</v>
      </c>
      <c r="K8" s="36">
        <v>0</v>
      </c>
      <c r="L8" s="36">
        <v>0</v>
      </c>
      <c r="M8" s="36">
        <v>0</v>
      </c>
      <c r="N8" s="36">
        <v>644612</v>
      </c>
      <c r="O8" s="22">
        <v>143299</v>
      </c>
      <c r="P8" s="36">
        <v>83495</v>
      </c>
      <c r="Q8" s="36">
        <v>196247</v>
      </c>
      <c r="R8" s="36">
        <v>1799206</v>
      </c>
      <c r="S8" s="22">
        <v>2162876</v>
      </c>
      <c r="T8" s="36">
        <v>1920596</v>
      </c>
      <c r="U8" s="36">
        <v>3189847</v>
      </c>
      <c r="V8" s="36">
        <v>3668144</v>
      </c>
      <c r="W8" s="22">
        <v>3225485</v>
      </c>
      <c r="X8" s="36">
        <v>1777742</v>
      </c>
      <c r="Y8" s="37">
        <v>666070</v>
      </c>
    </row>
    <row r="9" spans="1:25" ht="12" customHeight="1">
      <c r="A9" s="81" t="s">
        <v>3</v>
      </c>
      <c r="B9" s="82" t="s">
        <v>80</v>
      </c>
      <c r="C9" s="36">
        <v>560409</v>
      </c>
      <c r="D9" s="36">
        <v>1163676</v>
      </c>
      <c r="E9" s="36">
        <v>204503</v>
      </c>
      <c r="F9" s="41">
        <v>6371018</v>
      </c>
      <c r="G9" s="36">
        <v>4067198</v>
      </c>
      <c r="H9" s="36">
        <v>7534751</v>
      </c>
      <c r="I9" s="36">
        <v>1457979</v>
      </c>
      <c r="J9" s="36">
        <v>251619</v>
      </c>
      <c r="K9" s="36">
        <v>50041</v>
      </c>
      <c r="L9" s="36">
        <v>49703</v>
      </c>
      <c r="M9" s="36">
        <v>0</v>
      </c>
      <c r="N9" s="36">
        <v>0</v>
      </c>
      <c r="O9" s="22">
        <v>0</v>
      </c>
      <c r="P9" s="36">
        <v>0</v>
      </c>
      <c r="Q9" s="36">
        <v>0</v>
      </c>
      <c r="R9" s="36">
        <v>0</v>
      </c>
      <c r="S9" s="22">
        <v>0</v>
      </c>
      <c r="T9" s="36">
        <v>0</v>
      </c>
      <c r="U9" s="36">
        <v>0</v>
      </c>
      <c r="V9" s="36">
        <v>0</v>
      </c>
      <c r="W9" s="22">
        <v>0</v>
      </c>
      <c r="X9" s="36">
        <v>0</v>
      </c>
      <c r="Y9" s="37">
        <v>0</v>
      </c>
    </row>
    <row r="10" spans="1:25" ht="24">
      <c r="A10" s="83" t="s">
        <v>59</v>
      </c>
      <c r="B10" s="84" t="s">
        <v>81</v>
      </c>
      <c r="C10" s="36">
        <v>10047647</v>
      </c>
      <c r="D10" s="36">
        <v>16519914</v>
      </c>
      <c r="E10" s="36">
        <v>24423787</v>
      </c>
      <c r="F10" s="41">
        <v>30107248</v>
      </c>
      <c r="G10" s="36">
        <v>34519727</v>
      </c>
      <c r="H10" s="36">
        <v>25831757</v>
      </c>
      <c r="I10" s="36">
        <v>27470596</v>
      </c>
      <c r="J10" s="36">
        <v>40551497</v>
      </c>
      <c r="K10" s="36">
        <v>56626878</v>
      </c>
      <c r="L10" s="36">
        <v>71563218</v>
      </c>
      <c r="M10" s="36">
        <v>89747087</v>
      </c>
      <c r="N10" s="36">
        <v>144591174</v>
      </c>
      <c r="O10" s="22">
        <v>164207115</v>
      </c>
      <c r="P10" s="36">
        <v>170517182</v>
      </c>
      <c r="Q10" s="36">
        <v>184922261</v>
      </c>
      <c r="R10" s="36">
        <v>211406078</v>
      </c>
      <c r="S10" s="22">
        <v>229660814</v>
      </c>
      <c r="T10" s="36">
        <v>240749068</v>
      </c>
      <c r="U10" s="36">
        <v>256734248</v>
      </c>
      <c r="V10" s="36">
        <v>260879974</v>
      </c>
      <c r="W10" s="22">
        <v>255936740</v>
      </c>
      <c r="X10" s="36">
        <v>227541057</v>
      </c>
      <c r="Y10" s="37">
        <v>201852163</v>
      </c>
    </row>
    <row r="11" spans="1:25" ht="24">
      <c r="A11" s="81" t="s">
        <v>4</v>
      </c>
      <c r="B11" s="84" t="s">
        <v>82</v>
      </c>
      <c r="C11" s="36">
        <v>0</v>
      </c>
      <c r="D11" s="36">
        <v>0</v>
      </c>
      <c r="E11" s="36">
        <v>831691</v>
      </c>
      <c r="F11" s="41">
        <v>0</v>
      </c>
      <c r="G11" s="36">
        <v>74458</v>
      </c>
      <c r="H11" s="36">
        <v>55768</v>
      </c>
      <c r="I11" s="36">
        <v>0</v>
      </c>
      <c r="J11" s="36">
        <v>0</v>
      </c>
      <c r="K11" s="36">
        <v>0</v>
      </c>
      <c r="L11" s="36">
        <v>0</v>
      </c>
      <c r="M11" s="36">
        <v>0</v>
      </c>
      <c r="N11" s="36">
        <v>0</v>
      </c>
      <c r="O11" s="22">
        <v>0</v>
      </c>
      <c r="P11" s="36">
        <v>0</v>
      </c>
      <c r="Q11" s="36">
        <v>0</v>
      </c>
      <c r="R11" s="36">
        <v>0</v>
      </c>
      <c r="S11" s="22">
        <v>0</v>
      </c>
      <c r="T11" s="36">
        <v>0</v>
      </c>
      <c r="U11" s="36">
        <v>0</v>
      </c>
      <c r="V11" s="36">
        <v>0</v>
      </c>
      <c r="W11" s="22">
        <v>0</v>
      </c>
      <c r="X11" s="36">
        <v>0</v>
      </c>
      <c r="Y11" s="37">
        <v>0</v>
      </c>
    </row>
    <row r="12" spans="1:25" ht="36">
      <c r="A12" s="83" t="s">
        <v>5</v>
      </c>
      <c r="B12" s="84" t="s">
        <v>83</v>
      </c>
      <c r="C12" s="36">
        <f>(84741-3573)+49220</f>
        <v>130388</v>
      </c>
      <c r="D12" s="36">
        <f>268678-23534+42654</f>
        <v>287798</v>
      </c>
      <c r="E12" s="36">
        <v>611369</v>
      </c>
      <c r="F12" s="41">
        <v>480706</v>
      </c>
      <c r="G12" s="36">
        <v>719076</v>
      </c>
      <c r="H12" s="36">
        <v>299213</v>
      </c>
      <c r="I12" s="36">
        <v>564785</v>
      </c>
      <c r="J12" s="36">
        <v>789586</v>
      </c>
      <c r="K12" s="36">
        <v>613617</v>
      </c>
      <c r="L12" s="36">
        <v>1017275</v>
      </c>
      <c r="M12" s="36">
        <v>1725235</v>
      </c>
      <c r="N12" s="36">
        <v>3548018</v>
      </c>
      <c r="O12" s="22">
        <v>4301014</v>
      </c>
      <c r="P12" s="36">
        <v>4322318</v>
      </c>
      <c r="Q12" s="36">
        <v>4283902</v>
      </c>
      <c r="R12" s="36">
        <v>4309631</v>
      </c>
      <c r="S12" s="22">
        <v>3662387</v>
      </c>
      <c r="T12" s="36">
        <v>4329670</v>
      </c>
      <c r="U12" s="36">
        <v>4045133</v>
      </c>
      <c r="V12" s="36">
        <v>3182744</v>
      </c>
      <c r="W12" s="22">
        <v>2145447</v>
      </c>
      <c r="X12" s="36">
        <v>2149685</v>
      </c>
      <c r="Y12" s="37">
        <v>1779381</v>
      </c>
    </row>
    <row r="13" spans="1:25" ht="12" customHeight="1">
      <c r="A13" s="81" t="s">
        <v>6</v>
      </c>
      <c r="B13" s="82" t="s">
        <v>84</v>
      </c>
      <c r="C13" s="36">
        <v>398760</v>
      </c>
      <c r="D13" s="36">
        <v>143201</v>
      </c>
      <c r="E13" s="36">
        <v>19369</v>
      </c>
      <c r="F13" s="41">
        <v>102198</v>
      </c>
      <c r="G13" s="36">
        <v>117681</v>
      </c>
      <c r="H13" s="36">
        <v>72802</v>
      </c>
      <c r="I13" s="36">
        <v>8476</v>
      </c>
      <c r="J13" s="36">
        <v>13964</v>
      </c>
      <c r="K13" s="36">
        <v>8744</v>
      </c>
      <c r="L13" s="36">
        <v>36377</v>
      </c>
      <c r="M13" s="36">
        <v>65068</v>
      </c>
      <c r="N13" s="36">
        <v>63822</v>
      </c>
      <c r="O13" s="22">
        <v>181896</v>
      </c>
      <c r="P13" s="36">
        <v>234894</v>
      </c>
      <c r="Q13" s="36">
        <v>232037</v>
      </c>
      <c r="R13" s="36">
        <v>207938</v>
      </c>
      <c r="S13" s="22">
        <v>228090</v>
      </c>
      <c r="T13" s="36">
        <v>332287</v>
      </c>
      <c r="U13" s="36">
        <v>328378</v>
      </c>
      <c r="V13" s="36">
        <v>603437</v>
      </c>
      <c r="W13" s="22">
        <v>549701</v>
      </c>
      <c r="X13" s="36">
        <v>1847859</v>
      </c>
      <c r="Y13" s="37">
        <v>2048197</v>
      </c>
    </row>
    <row r="14" spans="1:25" ht="12" customHeight="1">
      <c r="A14" s="81" t="s">
        <v>7</v>
      </c>
      <c r="B14" s="82" t="s">
        <v>85</v>
      </c>
      <c r="C14" s="36">
        <v>0</v>
      </c>
      <c r="D14" s="36">
        <v>132740</v>
      </c>
      <c r="E14" s="36">
        <v>26376</v>
      </c>
      <c r="F14" s="41">
        <v>93575</v>
      </c>
      <c r="G14" s="36">
        <v>74369</v>
      </c>
      <c r="H14" s="36">
        <v>0</v>
      </c>
      <c r="I14" s="36">
        <v>105119</v>
      </c>
      <c r="J14" s="36">
        <v>8555</v>
      </c>
      <c r="K14" s="36">
        <v>9902</v>
      </c>
      <c r="L14" s="36">
        <v>5954</v>
      </c>
      <c r="M14" s="36">
        <v>7936</v>
      </c>
      <c r="N14" s="36">
        <v>470690</v>
      </c>
      <c r="O14" s="22">
        <v>13646</v>
      </c>
      <c r="P14" s="36">
        <v>241914</v>
      </c>
      <c r="Q14" s="36">
        <v>261875</v>
      </c>
      <c r="R14" s="36">
        <v>36358</v>
      </c>
      <c r="S14" s="22">
        <v>13144</v>
      </c>
      <c r="T14" s="36">
        <v>28521</v>
      </c>
      <c r="U14" s="36">
        <v>73398</v>
      </c>
      <c r="V14" s="36">
        <v>14639</v>
      </c>
      <c r="W14" s="22">
        <v>78672</v>
      </c>
      <c r="X14" s="36">
        <v>30321</v>
      </c>
      <c r="Y14" s="37">
        <v>3587</v>
      </c>
    </row>
    <row r="15" spans="1:25" ht="12" customHeight="1">
      <c r="A15" s="81" t="s">
        <v>8</v>
      </c>
      <c r="B15" s="82" t="s">
        <v>86</v>
      </c>
      <c r="C15" s="36">
        <v>95636</v>
      </c>
      <c r="D15" s="36">
        <v>591817</v>
      </c>
      <c r="E15" s="36">
        <v>930503</v>
      </c>
      <c r="F15" s="41">
        <v>593335</v>
      </c>
      <c r="G15" s="36">
        <v>35158</v>
      </c>
      <c r="H15" s="36">
        <v>45973</v>
      </c>
      <c r="I15" s="36">
        <v>96132</v>
      </c>
      <c r="J15" s="36">
        <v>777182</v>
      </c>
      <c r="K15" s="36">
        <v>1523986</v>
      </c>
      <c r="L15" s="36">
        <v>831354</v>
      </c>
      <c r="M15" s="36">
        <v>1682704</v>
      </c>
      <c r="N15" s="36">
        <v>7708408</v>
      </c>
      <c r="O15" s="22">
        <v>1210458</v>
      </c>
      <c r="P15" s="36">
        <v>1115463</v>
      </c>
      <c r="Q15" s="36">
        <v>2097348</v>
      </c>
      <c r="R15" s="36">
        <v>4584345</v>
      </c>
      <c r="S15" s="22">
        <v>5007240</v>
      </c>
      <c r="T15" s="36">
        <v>2279607</v>
      </c>
      <c r="U15" s="36">
        <v>2193954</v>
      </c>
      <c r="V15" s="36">
        <v>1074184</v>
      </c>
      <c r="W15" s="22">
        <v>1001293</v>
      </c>
      <c r="X15" s="36">
        <v>914770</v>
      </c>
      <c r="Y15" s="37">
        <v>845344</v>
      </c>
    </row>
    <row r="16" spans="1:25" ht="24">
      <c r="A16" s="81" t="s">
        <v>9</v>
      </c>
      <c r="B16" s="84" t="s">
        <v>87</v>
      </c>
      <c r="C16" s="36">
        <v>110723</v>
      </c>
      <c r="D16" s="36">
        <v>232355</v>
      </c>
      <c r="E16" s="36">
        <v>329037</v>
      </c>
      <c r="F16" s="41">
        <v>390005</v>
      </c>
      <c r="G16" s="36">
        <v>237671</v>
      </c>
      <c r="H16" s="36">
        <v>306379</v>
      </c>
      <c r="I16" s="36">
        <v>327885</v>
      </c>
      <c r="J16" s="36">
        <v>338322</v>
      </c>
      <c r="K16" s="36">
        <v>427016</v>
      </c>
      <c r="L16" s="36">
        <v>1639718</v>
      </c>
      <c r="M16" s="36">
        <v>1573903</v>
      </c>
      <c r="N16" s="36">
        <v>2819427</v>
      </c>
      <c r="O16" s="22">
        <v>3331812</v>
      </c>
      <c r="P16" s="36">
        <v>3452686</v>
      </c>
      <c r="Q16" s="36">
        <v>3826021</v>
      </c>
      <c r="R16" s="36">
        <v>3892418</v>
      </c>
      <c r="S16" s="22">
        <v>3825237</v>
      </c>
      <c r="T16" s="36">
        <v>3962051</v>
      </c>
      <c r="U16" s="36">
        <v>4284586</v>
      </c>
      <c r="V16" s="36">
        <v>4338116</v>
      </c>
      <c r="W16" s="22">
        <v>4600202</v>
      </c>
      <c r="X16" s="36">
        <v>4675839</v>
      </c>
      <c r="Y16" s="37">
        <v>4596951</v>
      </c>
    </row>
    <row r="17" spans="1:25" ht="12" customHeight="1">
      <c r="A17" s="81" t="s">
        <v>62</v>
      </c>
      <c r="B17" s="82" t="s">
        <v>88</v>
      </c>
      <c r="C17" s="36" t="s">
        <v>63</v>
      </c>
      <c r="D17" s="36" t="s">
        <v>63</v>
      </c>
      <c r="E17" s="36" t="s">
        <v>63</v>
      </c>
      <c r="F17" s="36" t="s">
        <v>63</v>
      </c>
      <c r="G17" s="36" t="s">
        <v>63</v>
      </c>
      <c r="H17" s="36" t="s">
        <v>63</v>
      </c>
      <c r="I17" s="36" t="s">
        <v>63</v>
      </c>
      <c r="J17" s="36" t="s">
        <v>63</v>
      </c>
      <c r="K17" s="36" t="s">
        <v>63</v>
      </c>
      <c r="L17" s="36" t="s">
        <v>63</v>
      </c>
      <c r="M17" s="36" t="s">
        <v>63</v>
      </c>
      <c r="N17" s="36" t="s">
        <v>63</v>
      </c>
      <c r="O17" s="22">
        <v>3013590</v>
      </c>
      <c r="P17" s="36">
        <v>2968468</v>
      </c>
      <c r="Q17" s="36">
        <v>3212731</v>
      </c>
      <c r="R17" s="36">
        <v>2480080</v>
      </c>
      <c r="S17" s="22">
        <v>3419472</v>
      </c>
      <c r="T17" s="36">
        <v>4746099</v>
      </c>
      <c r="U17" s="36">
        <v>6068453</v>
      </c>
      <c r="V17" s="36">
        <v>8883593</v>
      </c>
      <c r="W17" s="22">
        <v>11389128</v>
      </c>
      <c r="X17" s="36">
        <v>16668287</v>
      </c>
      <c r="Y17" s="37">
        <v>16353512</v>
      </c>
    </row>
    <row r="18" spans="1:25" ht="12" customHeight="1">
      <c r="A18" s="81" t="s">
        <v>10</v>
      </c>
      <c r="B18" s="82" t="s">
        <v>89</v>
      </c>
      <c r="C18" s="36">
        <v>31855</v>
      </c>
      <c r="D18" s="36">
        <v>201325</v>
      </c>
      <c r="E18" s="36">
        <v>201325</v>
      </c>
      <c r="F18" s="41">
        <v>164300</v>
      </c>
      <c r="G18" s="36">
        <v>0</v>
      </c>
      <c r="H18" s="36">
        <v>0</v>
      </c>
      <c r="I18" s="36">
        <v>0</v>
      </c>
      <c r="J18" s="36">
        <v>0</v>
      </c>
      <c r="K18" s="36">
        <v>0</v>
      </c>
      <c r="L18" s="36">
        <v>0</v>
      </c>
      <c r="M18" s="36">
        <v>0</v>
      </c>
      <c r="N18" s="36">
        <v>0</v>
      </c>
      <c r="O18" s="22">
        <v>0</v>
      </c>
      <c r="P18" s="36">
        <v>0</v>
      </c>
      <c r="Q18" s="36">
        <v>0</v>
      </c>
      <c r="R18" s="36">
        <v>0</v>
      </c>
      <c r="S18" s="22">
        <v>0</v>
      </c>
      <c r="T18" s="36">
        <v>0</v>
      </c>
      <c r="U18" s="36">
        <v>0</v>
      </c>
      <c r="V18" s="36">
        <v>0</v>
      </c>
      <c r="W18" s="22">
        <v>0</v>
      </c>
      <c r="X18" s="36">
        <v>0</v>
      </c>
      <c r="Y18" s="37">
        <v>0</v>
      </c>
    </row>
    <row r="19" spans="1:25" ht="12" customHeight="1">
      <c r="A19" s="81" t="s">
        <v>11</v>
      </c>
      <c r="B19" s="82" t="s">
        <v>90</v>
      </c>
      <c r="C19" s="36">
        <v>0</v>
      </c>
      <c r="D19" s="36">
        <v>0</v>
      </c>
      <c r="E19" s="36">
        <v>0</v>
      </c>
      <c r="F19" s="41">
        <v>1401732</v>
      </c>
      <c r="G19" s="36">
        <v>1401732</v>
      </c>
      <c r="H19" s="36">
        <v>0</v>
      </c>
      <c r="I19" s="36">
        <v>0</v>
      </c>
      <c r="J19" s="36">
        <v>0</v>
      </c>
      <c r="K19" s="36">
        <v>0</v>
      </c>
      <c r="L19" s="36">
        <v>0</v>
      </c>
      <c r="M19" s="36">
        <v>0</v>
      </c>
      <c r="N19" s="36">
        <v>0</v>
      </c>
      <c r="O19" s="22">
        <v>0</v>
      </c>
      <c r="P19" s="36">
        <v>0</v>
      </c>
      <c r="Q19" s="36">
        <v>0</v>
      </c>
      <c r="R19" s="36">
        <v>0</v>
      </c>
      <c r="S19" s="22">
        <v>0</v>
      </c>
      <c r="T19" s="36">
        <v>0</v>
      </c>
      <c r="U19" s="36">
        <v>0</v>
      </c>
      <c r="V19" s="36">
        <v>0</v>
      </c>
      <c r="W19" s="22">
        <v>0</v>
      </c>
      <c r="X19" s="36">
        <v>0</v>
      </c>
      <c r="Y19" s="37">
        <v>0</v>
      </c>
    </row>
    <row r="20" spans="1:25" ht="12" customHeight="1">
      <c r="A20" s="81" t="s">
        <v>12</v>
      </c>
      <c r="B20" s="82" t="s">
        <v>91</v>
      </c>
      <c r="C20" s="36">
        <f>418297-0-(84741-3573)</f>
        <v>337129</v>
      </c>
      <c r="D20" s="36">
        <f>726574-64301-(268678-23534)</f>
        <v>417129</v>
      </c>
      <c r="E20" s="36">
        <v>616860</v>
      </c>
      <c r="F20" s="41">
        <v>875399</v>
      </c>
      <c r="G20" s="36">
        <v>1411268</v>
      </c>
      <c r="H20" s="36">
        <v>1832126</v>
      </c>
      <c r="I20" s="36">
        <f>1159284-I13</f>
        <v>1150808</v>
      </c>
      <c r="J20" s="36">
        <v>989912</v>
      </c>
      <c r="K20" s="36">
        <v>966265</v>
      </c>
      <c r="L20" s="36">
        <v>1515686</v>
      </c>
      <c r="M20" s="36">
        <v>1692953</v>
      </c>
      <c r="N20" s="36">
        <v>2526643</v>
      </c>
      <c r="O20" s="22">
        <v>2717844</v>
      </c>
      <c r="P20" s="36">
        <v>3160317</v>
      </c>
      <c r="Q20" s="36">
        <v>3459047</v>
      </c>
      <c r="R20" s="36">
        <v>4100731</v>
      </c>
      <c r="S20" s="22">
        <v>5165198</v>
      </c>
      <c r="T20" s="36">
        <v>5718607</v>
      </c>
      <c r="U20" s="36">
        <v>6559949</v>
      </c>
      <c r="V20" s="36">
        <v>7107115</v>
      </c>
      <c r="W20" s="22">
        <v>7349633</v>
      </c>
      <c r="X20" s="36">
        <v>7807898</v>
      </c>
      <c r="Y20" s="37">
        <v>8143183</v>
      </c>
    </row>
    <row r="21" spans="1:25" s="2" customFormat="1" ht="12" customHeight="1">
      <c r="A21" s="85" t="s">
        <v>13</v>
      </c>
      <c r="B21" s="86" t="s">
        <v>92</v>
      </c>
      <c r="C21" s="44">
        <f t="shared" ref="C21:H21" si="0">SUM(C7:C20)</f>
        <v>13726704</v>
      </c>
      <c r="D21" s="44">
        <f t="shared" si="0"/>
        <v>20755212</v>
      </c>
      <c r="E21" s="44">
        <f t="shared" si="0"/>
        <v>30434112</v>
      </c>
      <c r="F21" s="44">
        <f t="shared" si="0"/>
        <v>41569782</v>
      </c>
      <c r="G21" s="44">
        <f>SUM(G7:G20)</f>
        <v>45404401</v>
      </c>
      <c r="H21" s="44">
        <f t="shared" si="0"/>
        <v>37557203</v>
      </c>
      <c r="I21" s="44">
        <f t="shared" ref="I21:M21" si="1">SUM(I7:I20)</f>
        <v>39905008</v>
      </c>
      <c r="J21" s="44">
        <f t="shared" si="1"/>
        <v>44503357</v>
      </c>
      <c r="K21" s="44">
        <f t="shared" si="1"/>
        <v>61716484</v>
      </c>
      <c r="L21" s="44">
        <f t="shared" si="1"/>
        <v>79421402</v>
      </c>
      <c r="M21" s="44">
        <f t="shared" si="1"/>
        <v>99069025</v>
      </c>
      <c r="N21" s="44">
        <f t="shared" ref="N21:U21" si="2">SUM(N7:N20)</f>
        <v>170983938</v>
      </c>
      <c r="O21" s="25">
        <f t="shared" si="2"/>
        <v>189293303</v>
      </c>
      <c r="P21" s="44">
        <f t="shared" si="2"/>
        <v>192249375</v>
      </c>
      <c r="Q21" s="44">
        <f t="shared" si="2"/>
        <v>218854833</v>
      </c>
      <c r="R21" s="44">
        <f t="shared" si="2"/>
        <v>242238047</v>
      </c>
      <c r="S21" s="25">
        <f t="shared" si="2"/>
        <v>264706262</v>
      </c>
      <c r="T21" s="44">
        <f t="shared" si="2"/>
        <v>274053795</v>
      </c>
      <c r="U21" s="44">
        <f t="shared" si="2"/>
        <v>295566143</v>
      </c>
      <c r="V21" s="44">
        <f t="shared" ref="V21:X21" si="3">SUM(V7:V20)</f>
        <v>305758801</v>
      </c>
      <c r="W21" s="25">
        <f t="shared" si="3"/>
        <v>302075741</v>
      </c>
      <c r="X21" s="44">
        <f t="shared" si="3"/>
        <v>285668252</v>
      </c>
      <c r="Y21" s="45">
        <f t="shared" ref="Y21" si="4">SUM(Y7:Y20)</f>
        <v>256216362</v>
      </c>
    </row>
    <row r="22" spans="1:25" ht="12" customHeight="1">
      <c r="A22" s="81"/>
      <c r="B22" s="82"/>
      <c r="C22" s="87"/>
      <c r="D22" s="87"/>
      <c r="E22" s="87"/>
      <c r="F22" s="87"/>
      <c r="G22" s="36"/>
      <c r="H22" s="36"/>
      <c r="I22" s="36"/>
      <c r="J22" s="36"/>
      <c r="K22" s="36"/>
      <c r="L22" s="36"/>
      <c r="M22" s="36"/>
      <c r="N22" s="36"/>
      <c r="O22" s="22"/>
      <c r="P22" s="36"/>
      <c r="Q22" s="36"/>
      <c r="R22" s="36"/>
      <c r="S22" s="22"/>
      <c r="T22" s="36"/>
      <c r="U22" s="36"/>
      <c r="V22" s="36"/>
      <c r="W22" s="22"/>
      <c r="X22" s="36"/>
      <c r="Y22" s="37"/>
    </row>
    <row r="23" spans="1:25" s="2" customFormat="1" ht="12" customHeight="1">
      <c r="A23" s="78" t="s">
        <v>14</v>
      </c>
      <c r="B23" s="79" t="s">
        <v>93</v>
      </c>
      <c r="C23" s="88"/>
      <c r="D23" s="88"/>
      <c r="E23" s="88"/>
      <c r="F23" s="88"/>
      <c r="G23" s="36"/>
      <c r="H23" s="36"/>
      <c r="I23" s="36"/>
      <c r="J23" s="36"/>
      <c r="K23" s="36"/>
      <c r="L23" s="36"/>
      <c r="M23" s="36"/>
      <c r="N23" s="36"/>
      <c r="O23" s="22"/>
      <c r="P23" s="36"/>
      <c r="Q23" s="36"/>
      <c r="R23" s="36"/>
      <c r="S23" s="22"/>
      <c r="T23" s="36"/>
      <c r="U23" s="36"/>
      <c r="V23" s="36"/>
      <c r="W23" s="22"/>
      <c r="X23" s="36"/>
      <c r="Y23" s="37"/>
    </row>
    <row r="24" spans="1:25" ht="12" customHeight="1">
      <c r="A24" s="81" t="s">
        <v>2</v>
      </c>
      <c r="B24" s="82" t="s">
        <v>79</v>
      </c>
      <c r="C24" s="36">
        <v>35963</v>
      </c>
      <c r="D24" s="36">
        <v>17902</v>
      </c>
      <c r="E24" s="36">
        <v>68927</v>
      </c>
      <c r="F24" s="36">
        <v>7213</v>
      </c>
      <c r="G24" s="36">
        <v>0</v>
      </c>
      <c r="H24" s="36">
        <v>0</v>
      </c>
      <c r="I24" s="36">
        <v>0</v>
      </c>
      <c r="J24" s="36">
        <v>0</v>
      </c>
      <c r="K24" s="36">
        <v>0</v>
      </c>
      <c r="L24" s="36">
        <v>0</v>
      </c>
      <c r="M24" s="36">
        <v>48698</v>
      </c>
      <c r="N24" s="36">
        <v>11882</v>
      </c>
      <c r="O24" s="22">
        <v>429071</v>
      </c>
      <c r="P24" s="36">
        <v>374620</v>
      </c>
      <c r="Q24" s="36">
        <v>184621</v>
      </c>
      <c r="R24" s="36">
        <v>0</v>
      </c>
      <c r="S24" s="22">
        <v>1591</v>
      </c>
      <c r="T24" s="36">
        <v>184</v>
      </c>
      <c r="U24" s="36">
        <v>56822</v>
      </c>
      <c r="V24" s="36">
        <v>50779</v>
      </c>
      <c r="W24" s="22">
        <v>765148</v>
      </c>
      <c r="X24" s="36">
        <v>1036261</v>
      </c>
      <c r="Y24" s="37">
        <v>2145486</v>
      </c>
    </row>
    <row r="25" spans="1:25" ht="12" customHeight="1">
      <c r="A25" s="81" t="s">
        <v>15</v>
      </c>
      <c r="B25" s="82" t="s">
        <v>94</v>
      </c>
      <c r="C25" s="36">
        <v>0</v>
      </c>
      <c r="D25" s="36">
        <v>0</v>
      </c>
      <c r="E25" s="36">
        <v>10003</v>
      </c>
      <c r="F25" s="36">
        <v>0</v>
      </c>
      <c r="G25" s="36">
        <v>0</v>
      </c>
      <c r="H25" s="36">
        <v>0</v>
      </c>
      <c r="I25" s="36">
        <v>0</v>
      </c>
      <c r="J25" s="36">
        <v>0</v>
      </c>
      <c r="K25" s="36">
        <v>0</v>
      </c>
      <c r="L25" s="36">
        <v>0</v>
      </c>
      <c r="M25" s="36">
        <v>0</v>
      </c>
      <c r="N25" s="36">
        <v>0</v>
      </c>
      <c r="O25" s="22">
        <v>0</v>
      </c>
      <c r="P25" s="36">
        <v>0</v>
      </c>
      <c r="Q25" s="36">
        <v>0</v>
      </c>
      <c r="R25" s="36">
        <v>0</v>
      </c>
      <c r="S25" s="22">
        <v>0</v>
      </c>
      <c r="T25" s="36">
        <v>0</v>
      </c>
      <c r="U25" s="36">
        <v>0</v>
      </c>
      <c r="V25" s="36">
        <v>0</v>
      </c>
      <c r="W25" s="22">
        <v>0</v>
      </c>
      <c r="X25" s="36">
        <v>0</v>
      </c>
      <c r="Y25" s="37">
        <v>0</v>
      </c>
    </row>
    <row r="26" spans="1:25" ht="12" customHeight="1">
      <c r="A26" s="81" t="s">
        <v>16</v>
      </c>
      <c r="B26" s="82" t="s">
        <v>95</v>
      </c>
      <c r="C26" s="36">
        <v>196271</v>
      </c>
      <c r="D26" s="36">
        <v>208651</v>
      </c>
      <c r="E26" s="36">
        <v>695885</v>
      </c>
      <c r="F26" s="36">
        <v>647272</v>
      </c>
      <c r="G26" s="36">
        <v>803547</v>
      </c>
      <c r="H26" s="36">
        <v>414150</v>
      </c>
      <c r="I26" s="36">
        <v>610169</v>
      </c>
      <c r="J26" s="36">
        <v>1207176</v>
      </c>
      <c r="K26" s="36">
        <v>1546988</v>
      </c>
      <c r="L26" s="36">
        <v>2209451</v>
      </c>
      <c r="M26" s="36">
        <v>1987492</v>
      </c>
      <c r="N26" s="36">
        <v>4154438</v>
      </c>
      <c r="O26" s="22">
        <v>4361530</v>
      </c>
      <c r="P26" s="36">
        <v>3339973</v>
      </c>
      <c r="Q26" s="36">
        <v>3216984</v>
      </c>
      <c r="R26" s="36">
        <v>3593049</v>
      </c>
      <c r="S26" s="22">
        <v>4694255</v>
      </c>
      <c r="T26" s="36">
        <v>3329521</v>
      </c>
      <c r="U26" s="36">
        <v>3318908</v>
      </c>
      <c r="V26" s="36">
        <v>3571068</v>
      </c>
      <c r="W26" s="22">
        <v>4278935</v>
      </c>
      <c r="X26" s="36">
        <v>2495665</v>
      </c>
      <c r="Y26" s="37">
        <v>2430888</v>
      </c>
    </row>
    <row r="27" spans="1:25" ht="12" customHeight="1">
      <c r="A27" s="81" t="s">
        <v>17</v>
      </c>
      <c r="B27" s="82" t="s">
        <v>96</v>
      </c>
      <c r="C27" s="36">
        <f>8154582-134860</f>
        <v>8019722</v>
      </c>
      <c r="D27" s="36">
        <v>13951300</v>
      </c>
      <c r="E27" s="36">
        <f>18448164</f>
        <v>18448164</v>
      </c>
      <c r="F27" s="36">
        <v>22634775</v>
      </c>
      <c r="G27" s="36">
        <v>25733764</v>
      </c>
      <c r="H27" s="36">
        <v>9921321</v>
      </c>
      <c r="I27" s="36">
        <v>10204713</v>
      </c>
      <c r="J27" s="36">
        <v>21790611</v>
      </c>
      <c r="K27" s="36">
        <v>31975769</v>
      </c>
      <c r="L27" s="36">
        <v>38055638</v>
      </c>
      <c r="M27" s="36">
        <v>51119185</v>
      </c>
      <c r="N27" s="36">
        <v>78538253</v>
      </c>
      <c r="O27" s="22">
        <v>94209259</v>
      </c>
      <c r="P27" s="36">
        <v>96609484</v>
      </c>
      <c r="Q27" s="36">
        <v>111955850</v>
      </c>
      <c r="R27" s="36">
        <v>132030324</v>
      </c>
      <c r="S27" s="22">
        <v>155179354</v>
      </c>
      <c r="T27" s="36">
        <v>166208307</v>
      </c>
      <c r="U27" s="36">
        <v>188830196</v>
      </c>
      <c r="V27" s="36">
        <v>183097075</v>
      </c>
      <c r="W27" s="22">
        <v>178322691</v>
      </c>
      <c r="X27" s="36">
        <v>161954526</v>
      </c>
      <c r="Y27" s="37">
        <v>143535205</v>
      </c>
    </row>
    <row r="28" spans="1:25" ht="12" customHeight="1">
      <c r="A28" s="81" t="s">
        <v>18</v>
      </c>
      <c r="B28" s="82" t="s">
        <v>97</v>
      </c>
      <c r="C28" s="36">
        <v>134860</v>
      </c>
      <c r="D28" s="36">
        <v>0</v>
      </c>
      <c r="E28" s="36">
        <v>3559337</v>
      </c>
      <c r="F28" s="36">
        <v>8624315</v>
      </c>
      <c r="G28" s="36">
        <v>6457152</v>
      </c>
      <c r="H28" s="36">
        <v>13495975</v>
      </c>
      <c r="I28" s="36">
        <v>13361729</v>
      </c>
      <c r="J28" s="36">
        <v>9693895</v>
      </c>
      <c r="K28" s="36">
        <v>13893996</v>
      </c>
      <c r="L28" s="36">
        <v>20070206</v>
      </c>
      <c r="M28" s="36">
        <v>23021724</v>
      </c>
      <c r="N28" s="36">
        <v>54763969</v>
      </c>
      <c r="O28" s="22">
        <v>47442422</v>
      </c>
      <c r="P28" s="36">
        <v>45382719</v>
      </c>
      <c r="Q28" s="36">
        <v>53997031</v>
      </c>
      <c r="R28" s="36">
        <v>51927639</v>
      </c>
      <c r="S28" s="22">
        <v>47086889</v>
      </c>
      <c r="T28" s="36">
        <v>41901785</v>
      </c>
      <c r="U28" s="36">
        <v>37047730</v>
      </c>
      <c r="V28" s="36">
        <v>45211669</v>
      </c>
      <c r="W28" s="22">
        <v>48333402</v>
      </c>
      <c r="X28" s="36">
        <v>46778806</v>
      </c>
      <c r="Y28" s="37">
        <v>39107481</v>
      </c>
    </row>
    <row r="29" spans="1:25" ht="12" customHeight="1">
      <c r="A29" s="81" t="s">
        <v>19</v>
      </c>
      <c r="B29" s="82" t="s">
        <v>98</v>
      </c>
      <c r="C29" s="36">
        <v>24595</v>
      </c>
      <c r="D29" s="36">
        <v>166529</v>
      </c>
      <c r="E29" s="36">
        <v>356802</v>
      </c>
      <c r="F29" s="36">
        <v>520926</v>
      </c>
      <c r="G29" s="36">
        <v>823130</v>
      </c>
      <c r="H29" s="36">
        <v>887951</v>
      </c>
      <c r="I29" s="36">
        <v>857125</v>
      </c>
      <c r="J29" s="36">
        <v>0</v>
      </c>
      <c r="K29" s="36">
        <v>0</v>
      </c>
      <c r="L29" s="36">
        <v>0</v>
      </c>
      <c r="M29" s="36">
        <v>0</v>
      </c>
      <c r="N29" s="36">
        <v>0</v>
      </c>
      <c r="O29" s="22">
        <v>0</v>
      </c>
      <c r="P29" s="36">
        <v>0</v>
      </c>
      <c r="Q29" s="36">
        <v>0</v>
      </c>
      <c r="R29" s="36">
        <v>0</v>
      </c>
      <c r="S29" s="22">
        <v>0</v>
      </c>
      <c r="T29" s="36">
        <v>0</v>
      </c>
      <c r="U29" s="36">
        <v>0</v>
      </c>
      <c r="V29" s="36">
        <v>0</v>
      </c>
      <c r="W29" s="22">
        <v>0</v>
      </c>
      <c r="X29" s="36">
        <v>0</v>
      </c>
      <c r="Y29" s="37">
        <v>0</v>
      </c>
    </row>
    <row r="30" spans="1:25" ht="12" customHeight="1">
      <c r="A30" s="81" t="s">
        <v>20</v>
      </c>
      <c r="B30" s="82" t="s">
        <v>99</v>
      </c>
      <c r="C30" s="36">
        <v>0</v>
      </c>
      <c r="D30" s="36">
        <v>0</v>
      </c>
      <c r="E30" s="36">
        <v>0</v>
      </c>
      <c r="F30" s="36">
        <v>0</v>
      </c>
      <c r="G30" s="36">
        <v>0</v>
      </c>
      <c r="H30" s="36">
        <v>0</v>
      </c>
      <c r="I30" s="36">
        <v>0</v>
      </c>
      <c r="J30" s="36">
        <v>0</v>
      </c>
      <c r="K30" s="36">
        <v>0</v>
      </c>
      <c r="L30" s="36">
        <v>822400</v>
      </c>
      <c r="M30" s="36">
        <v>605106</v>
      </c>
      <c r="N30" s="36">
        <v>900978</v>
      </c>
      <c r="O30" s="22">
        <v>1328635</v>
      </c>
      <c r="P30" s="36">
        <v>1283039</v>
      </c>
      <c r="Q30" s="36">
        <v>1254735</v>
      </c>
      <c r="R30" s="36">
        <v>1202165</v>
      </c>
      <c r="S30" s="22">
        <v>1092361</v>
      </c>
      <c r="T30" s="36">
        <v>1075011</v>
      </c>
      <c r="U30" s="36">
        <v>1062710</v>
      </c>
      <c r="V30" s="36">
        <v>1025047</v>
      </c>
      <c r="W30" s="22">
        <v>1112824</v>
      </c>
      <c r="X30" s="36">
        <v>1122536</v>
      </c>
      <c r="Y30" s="37">
        <v>1049272</v>
      </c>
    </row>
    <row r="31" spans="1:25" ht="12" customHeight="1">
      <c r="A31" s="81" t="s">
        <v>21</v>
      </c>
      <c r="B31" s="82" t="s">
        <v>100</v>
      </c>
      <c r="C31" s="36">
        <v>111850</v>
      </c>
      <c r="D31" s="36">
        <v>5563</v>
      </c>
      <c r="E31" s="36">
        <v>0</v>
      </c>
      <c r="F31" s="36">
        <v>7894</v>
      </c>
      <c r="G31" s="36">
        <v>3897</v>
      </c>
      <c r="H31" s="36">
        <v>297106</v>
      </c>
      <c r="I31" s="36">
        <v>336</v>
      </c>
      <c r="J31" s="36">
        <v>37281</v>
      </c>
      <c r="K31" s="36">
        <v>176148</v>
      </c>
      <c r="L31" s="36">
        <v>198205</v>
      </c>
      <c r="M31" s="36">
        <v>187072</v>
      </c>
      <c r="N31" s="36">
        <v>26065</v>
      </c>
      <c r="O31" s="22">
        <v>143352</v>
      </c>
      <c r="P31" s="36">
        <v>12400</v>
      </c>
      <c r="Q31" s="36">
        <v>43252</v>
      </c>
      <c r="R31" s="36">
        <v>75660</v>
      </c>
      <c r="S31" s="22">
        <v>493</v>
      </c>
      <c r="T31" s="36">
        <v>36127</v>
      </c>
      <c r="U31" s="36">
        <v>85109</v>
      </c>
      <c r="V31" s="36">
        <v>29668</v>
      </c>
      <c r="W31" s="22">
        <v>0</v>
      </c>
      <c r="X31" s="36">
        <v>3689</v>
      </c>
      <c r="Y31" s="37">
        <v>71627</v>
      </c>
    </row>
    <row r="32" spans="1:25" ht="12" customHeight="1">
      <c r="A32" s="81" t="s">
        <v>23</v>
      </c>
      <c r="B32" s="82" t="s">
        <v>101</v>
      </c>
      <c r="C32" s="36">
        <v>0</v>
      </c>
      <c r="D32" s="36">
        <v>0</v>
      </c>
      <c r="E32" s="36">
        <v>0</v>
      </c>
      <c r="F32" s="36">
        <v>27476</v>
      </c>
      <c r="G32" s="36">
        <v>197185</v>
      </c>
      <c r="H32" s="36">
        <v>582302</v>
      </c>
      <c r="I32" s="36">
        <v>36939</v>
      </c>
      <c r="J32" s="36">
        <v>54611</v>
      </c>
      <c r="K32" s="36">
        <v>72976</v>
      </c>
      <c r="L32" s="36">
        <v>91513</v>
      </c>
      <c r="M32" s="36">
        <v>140794</v>
      </c>
      <c r="N32" s="36">
        <v>179237</v>
      </c>
      <c r="O32" s="22">
        <v>257312</v>
      </c>
      <c r="P32" s="36">
        <v>566400</v>
      </c>
      <c r="Q32" s="36">
        <v>278780</v>
      </c>
      <c r="R32" s="36">
        <v>314683</v>
      </c>
      <c r="S32" s="22">
        <v>317943</v>
      </c>
      <c r="T32" s="36">
        <v>322780</v>
      </c>
      <c r="U32" s="36">
        <v>386990</v>
      </c>
      <c r="V32" s="36">
        <v>2147229</v>
      </c>
      <c r="W32" s="22">
        <v>4188677</v>
      </c>
      <c r="X32" s="36">
        <v>6849513</v>
      </c>
      <c r="Y32" s="37">
        <v>7602888</v>
      </c>
    </row>
    <row r="33" spans="1:25" ht="12" customHeight="1">
      <c r="A33" s="81" t="s">
        <v>22</v>
      </c>
      <c r="B33" s="82" t="s">
        <v>102</v>
      </c>
      <c r="C33" s="36">
        <v>42790</v>
      </c>
      <c r="D33" s="36">
        <v>140060</v>
      </c>
      <c r="E33" s="36">
        <v>264117</v>
      </c>
      <c r="F33" s="36">
        <v>707955</v>
      </c>
      <c r="G33" s="36">
        <v>1077397</v>
      </c>
      <c r="H33" s="36">
        <v>594810</v>
      </c>
      <c r="I33" s="36">
        <v>742054</v>
      </c>
      <c r="J33" s="36">
        <v>995481</v>
      </c>
      <c r="K33" s="36">
        <v>1067414</v>
      </c>
      <c r="L33" s="36">
        <v>1500803</v>
      </c>
      <c r="M33" s="36">
        <v>1712937</v>
      </c>
      <c r="N33" s="36">
        <v>2515525</v>
      </c>
      <c r="O33" s="22">
        <v>3237386</v>
      </c>
      <c r="P33" s="36">
        <v>3847395</v>
      </c>
      <c r="Q33" s="36">
        <v>4513691</v>
      </c>
      <c r="R33" s="36">
        <v>5547577</v>
      </c>
      <c r="S33" s="22">
        <v>6390077</v>
      </c>
      <c r="T33" s="36">
        <v>7172960</v>
      </c>
      <c r="U33" s="36">
        <v>8162175</v>
      </c>
      <c r="V33" s="36">
        <v>11336900</v>
      </c>
      <c r="W33" s="22">
        <v>11837991</v>
      </c>
      <c r="X33" s="36">
        <v>11553719</v>
      </c>
      <c r="Y33" s="37">
        <v>10775920</v>
      </c>
    </row>
    <row r="34" spans="1:25" ht="12" customHeight="1">
      <c r="A34" s="81" t="s">
        <v>24</v>
      </c>
      <c r="B34" s="82" t="s">
        <v>103</v>
      </c>
      <c r="C34" s="36">
        <f>301081-24595</f>
        <v>276486</v>
      </c>
      <c r="D34" s="36">
        <f>557691-166529</f>
        <v>391162</v>
      </c>
      <c r="E34" s="36">
        <v>440953</v>
      </c>
      <c r="F34" s="36">
        <v>540143</v>
      </c>
      <c r="G34" s="36">
        <v>585068</v>
      </c>
      <c r="H34" s="36">
        <v>707290</v>
      </c>
      <c r="I34" s="36">
        <v>685092</v>
      </c>
      <c r="J34" s="36">
        <v>1597784</v>
      </c>
      <c r="K34" s="36">
        <v>1995457</v>
      </c>
      <c r="L34" s="36">
        <v>2542417</v>
      </c>
      <c r="M34" s="36">
        <v>3107780</v>
      </c>
      <c r="N34" s="36">
        <v>3760486</v>
      </c>
      <c r="O34" s="22">
        <v>4064089</v>
      </c>
      <c r="P34" s="36">
        <v>5712790</v>
      </c>
      <c r="Q34" s="36">
        <v>4342497</v>
      </c>
      <c r="R34" s="36">
        <v>4993391</v>
      </c>
      <c r="S34" s="22">
        <v>5257799</v>
      </c>
      <c r="T34" s="36">
        <v>5112731</v>
      </c>
      <c r="U34" s="36">
        <v>5359510</v>
      </c>
      <c r="V34" s="36">
        <v>5335808</v>
      </c>
      <c r="W34" s="22">
        <v>2619771</v>
      </c>
      <c r="X34" s="36">
        <v>3105002</v>
      </c>
      <c r="Y34" s="37">
        <v>3334146</v>
      </c>
    </row>
    <row r="35" spans="1:25" ht="12" customHeight="1">
      <c r="A35" s="85" t="s">
        <v>25</v>
      </c>
      <c r="B35" s="86" t="s">
        <v>104</v>
      </c>
      <c r="C35" s="44">
        <f t="shared" ref="C35:U35" si="5">SUM(C24:C34)</f>
        <v>8842537</v>
      </c>
      <c r="D35" s="44">
        <f t="shared" si="5"/>
        <v>14881167</v>
      </c>
      <c r="E35" s="44">
        <f t="shared" si="5"/>
        <v>23844188</v>
      </c>
      <c r="F35" s="44">
        <f t="shared" si="5"/>
        <v>33717969</v>
      </c>
      <c r="G35" s="44">
        <f t="shared" si="5"/>
        <v>35681140</v>
      </c>
      <c r="H35" s="44">
        <f t="shared" si="5"/>
        <v>26900905</v>
      </c>
      <c r="I35" s="44">
        <f t="shared" si="5"/>
        <v>26498157</v>
      </c>
      <c r="J35" s="44">
        <f t="shared" si="5"/>
        <v>35376839</v>
      </c>
      <c r="K35" s="44">
        <f t="shared" si="5"/>
        <v>50728748</v>
      </c>
      <c r="L35" s="44">
        <f t="shared" si="5"/>
        <v>65490633</v>
      </c>
      <c r="M35" s="44">
        <f t="shared" si="5"/>
        <v>81930788</v>
      </c>
      <c r="N35" s="44">
        <f t="shared" si="5"/>
        <v>144850833</v>
      </c>
      <c r="O35" s="25">
        <f t="shared" si="5"/>
        <v>155473056</v>
      </c>
      <c r="P35" s="44">
        <f t="shared" si="5"/>
        <v>157128820</v>
      </c>
      <c r="Q35" s="44">
        <f t="shared" si="5"/>
        <v>179787441</v>
      </c>
      <c r="R35" s="44">
        <f t="shared" si="5"/>
        <v>199684488</v>
      </c>
      <c r="S35" s="25">
        <f t="shared" si="5"/>
        <v>220020762</v>
      </c>
      <c r="T35" s="44">
        <f t="shared" si="5"/>
        <v>225159406</v>
      </c>
      <c r="U35" s="44">
        <f t="shared" si="5"/>
        <v>244310150</v>
      </c>
      <c r="V35" s="44">
        <f t="shared" ref="V35:W35" si="6">SUM(V24:V34)</f>
        <v>251805243</v>
      </c>
      <c r="W35" s="25">
        <f t="shared" si="6"/>
        <v>251459439</v>
      </c>
      <c r="X35" s="44">
        <f t="shared" ref="X35:Y35" si="7">SUM(X24:X34)</f>
        <v>234899717</v>
      </c>
      <c r="Y35" s="45">
        <f t="shared" si="7"/>
        <v>210052913</v>
      </c>
    </row>
    <row r="36" spans="1:25" ht="12" customHeight="1">
      <c r="A36" s="81"/>
      <c r="B36" s="82"/>
      <c r="C36" s="87"/>
      <c r="D36" s="87"/>
      <c r="E36" s="87"/>
      <c r="F36" s="87"/>
      <c r="G36" s="36"/>
      <c r="H36" s="36"/>
      <c r="I36" s="36"/>
      <c r="J36" s="36"/>
      <c r="K36" s="36"/>
      <c r="L36" s="36"/>
      <c r="M36" s="36"/>
      <c r="N36" s="36"/>
      <c r="O36" s="22"/>
      <c r="P36" s="36"/>
      <c r="Q36" s="36"/>
      <c r="R36" s="36"/>
      <c r="S36" s="22"/>
      <c r="T36" s="36"/>
      <c r="U36" s="36"/>
      <c r="V36" s="36"/>
      <c r="W36" s="22"/>
      <c r="X36" s="36"/>
      <c r="Y36" s="37"/>
    </row>
    <row r="37" spans="1:25" s="2" customFormat="1" ht="12" customHeight="1">
      <c r="A37" s="78" t="s">
        <v>26</v>
      </c>
      <c r="B37" s="79" t="s">
        <v>105</v>
      </c>
      <c r="C37" s="88"/>
      <c r="D37" s="88"/>
      <c r="E37" s="88"/>
      <c r="F37" s="88"/>
      <c r="G37" s="36"/>
      <c r="H37" s="36"/>
      <c r="I37" s="36"/>
      <c r="J37" s="36"/>
      <c r="K37" s="36"/>
      <c r="L37" s="36"/>
      <c r="M37" s="36"/>
      <c r="N37" s="36"/>
      <c r="O37" s="22"/>
      <c r="P37" s="36"/>
      <c r="Q37" s="36"/>
      <c r="R37" s="36"/>
      <c r="S37" s="22"/>
      <c r="T37" s="36"/>
      <c r="U37" s="36"/>
      <c r="V37" s="36"/>
      <c r="W37" s="22"/>
      <c r="X37" s="36"/>
      <c r="Y37" s="37"/>
    </row>
    <row r="38" spans="1:25" ht="12" customHeight="1">
      <c r="A38" s="81" t="s">
        <v>27</v>
      </c>
      <c r="B38" s="82" t="s">
        <v>106</v>
      </c>
      <c r="C38" s="36">
        <v>3027</v>
      </c>
      <c r="D38" s="36">
        <v>3027</v>
      </c>
      <c r="E38" s="36">
        <v>3086</v>
      </c>
      <c r="F38" s="36">
        <v>66232</v>
      </c>
      <c r="G38" s="36">
        <v>15395</v>
      </c>
      <c r="H38" s="36">
        <v>15395</v>
      </c>
      <c r="I38" s="36">
        <v>15395</v>
      </c>
      <c r="J38" s="36">
        <v>120000</v>
      </c>
      <c r="K38" s="36">
        <v>120000</v>
      </c>
      <c r="L38" s="36">
        <v>120000</v>
      </c>
      <c r="M38" s="36">
        <v>120000</v>
      </c>
      <c r="N38" s="36">
        <v>120000</v>
      </c>
      <c r="O38" s="22">
        <v>120000</v>
      </c>
      <c r="P38" s="36">
        <v>120000</v>
      </c>
      <c r="Q38" s="36">
        <v>120000</v>
      </c>
      <c r="R38" s="36">
        <v>120000</v>
      </c>
      <c r="S38" s="22">
        <v>120000</v>
      </c>
      <c r="T38" s="36">
        <v>120000</v>
      </c>
      <c r="U38" s="36">
        <v>120000</v>
      </c>
      <c r="V38" s="36">
        <v>120000</v>
      </c>
      <c r="W38" s="22">
        <v>120000</v>
      </c>
      <c r="X38" s="36">
        <v>120000</v>
      </c>
      <c r="Y38" s="37">
        <v>120000</v>
      </c>
    </row>
    <row r="39" spans="1:25" ht="12" customHeight="1">
      <c r="A39" s="81" t="s">
        <v>28</v>
      </c>
      <c r="B39" s="82" t="s">
        <v>107</v>
      </c>
      <c r="C39" s="36">
        <v>1960529</v>
      </c>
      <c r="D39" s="36">
        <v>1960529</v>
      </c>
      <c r="E39" s="36">
        <v>2055185</v>
      </c>
      <c r="F39" s="36">
        <v>2926315</v>
      </c>
      <c r="G39" s="36">
        <v>2799133</v>
      </c>
      <c r="H39" s="36">
        <v>2799133</v>
      </c>
      <c r="I39" s="36">
        <v>2799133</v>
      </c>
      <c r="J39" s="36">
        <v>0</v>
      </c>
      <c r="K39" s="36">
        <v>0</v>
      </c>
      <c r="L39" s="36">
        <v>0</v>
      </c>
      <c r="M39" s="36">
        <v>0</v>
      </c>
      <c r="N39" s="36">
        <v>1000000</v>
      </c>
      <c r="O39" s="22">
        <v>1000000</v>
      </c>
      <c r="P39" s="36">
        <v>1000000</v>
      </c>
      <c r="Q39" s="36">
        <v>1000000</v>
      </c>
      <c r="R39" s="36">
        <v>1000000</v>
      </c>
      <c r="S39" s="22">
        <v>1000000</v>
      </c>
      <c r="T39" s="36">
        <v>1000000</v>
      </c>
      <c r="U39" s="36">
        <v>1000000</v>
      </c>
      <c r="V39" s="36">
        <v>1000000</v>
      </c>
      <c r="W39" s="22">
        <v>1000000</v>
      </c>
      <c r="X39" s="36">
        <v>1000000</v>
      </c>
      <c r="Y39" s="37">
        <v>1000000</v>
      </c>
    </row>
    <row r="40" spans="1:25" ht="12" customHeight="1">
      <c r="A40" s="81" t="s">
        <v>29</v>
      </c>
      <c r="B40" s="82" t="s">
        <v>108</v>
      </c>
      <c r="C40" s="36">
        <v>2993884</v>
      </c>
      <c r="D40" s="36">
        <v>3941647</v>
      </c>
      <c r="E40" s="36">
        <v>4522659</v>
      </c>
      <c r="F40" s="36">
        <v>4817700</v>
      </c>
      <c r="G40" s="36">
        <v>6737083</v>
      </c>
      <c r="H40" s="36">
        <v>7841770</v>
      </c>
      <c r="I40" s="36">
        <v>10592323</v>
      </c>
      <c r="J40" s="36">
        <v>9006518</v>
      </c>
      <c r="K40" s="36">
        <v>10867736</v>
      </c>
      <c r="L40" s="36">
        <v>13810769</v>
      </c>
      <c r="M40" s="36">
        <v>17053973</v>
      </c>
      <c r="N40" s="36">
        <v>24526574</v>
      </c>
      <c r="O40" s="22">
        <v>32916681</v>
      </c>
      <c r="P40" s="36">
        <v>34221637</v>
      </c>
      <c r="Q40" s="36">
        <v>37921427</v>
      </c>
      <c r="R40" s="36">
        <v>40039752</v>
      </c>
      <c r="S40" s="22">
        <v>41911763</v>
      </c>
      <c r="T40" s="36">
        <v>46309566</v>
      </c>
      <c r="U40" s="36">
        <v>47687294</v>
      </c>
      <c r="V40" s="36">
        <v>50209316</v>
      </c>
      <c r="W40" s="22">
        <v>47821522</v>
      </c>
      <c r="X40" s="36">
        <v>49207451</v>
      </c>
      <c r="Y40" s="37">
        <v>46229656</v>
      </c>
    </row>
    <row r="41" spans="1:25" ht="12" customHeight="1">
      <c r="A41" s="81" t="s">
        <v>30</v>
      </c>
      <c r="B41" s="82" t="s">
        <v>109</v>
      </c>
      <c r="C41" s="36">
        <v>-73273</v>
      </c>
      <c r="D41" s="36">
        <v>-31158</v>
      </c>
      <c r="E41" s="36">
        <v>8994</v>
      </c>
      <c r="F41" s="36">
        <v>41566</v>
      </c>
      <c r="G41" s="36">
        <v>171650</v>
      </c>
      <c r="H41" s="36">
        <v>0</v>
      </c>
      <c r="I41" s="36">
        <v>0</v>
      </c>
      <c r="J41" s="36">
        <v>0</v>
      </c>
      <c r="K41" s="36">
        <v>0</v>
      </c>
      <c r="L41" s="36">
        <v>0</v>
      </c>
      <c r="M41" s="36">
        <v>-35736</v>
      </c>
      <c r="N41" s="36">
        <v>486531</v>
      </c>
      <c r="O41" s="22">
        <v>-216434</v>
      </c>
      <c r="P41" s="36">
        <v>-221082</v>
      </c>
      <c r="Q41" s="36">
        <v>25965</v>
      </c>
      <c r="R41" s="36">
        <v>1393807</v>
      </c>
      <c r="S41" s="22">
        <v>1653737</v>
      </c>
      <c r="T41" s="36">
        <v>1464823</v>
      </c>
      <c r="U41" s="36">
        <v>2448699</v>
      </c>
      <c r="V41" s="36">
        <v>2624242</v>
      </c>
      <c r="W41" s="22">
        <v>1674780</v>
      </c>
      <c r="X41" s="36">
        <v>441084</v>
      </c>
      <c r="Y41" s="37">
        <v>-1186207</v>
      </c>
    </row>
    <row r="42" spans="1:25" s="2" customFormat="1" ht="12" customHeight="1">
      <c r="A42" s="85" t="s">
        <v>31</v>
      </c>
      <c r="B42" s="86" t="s">
        <v>110</v>
      </c>
      <c r="C42" s="44">
        <f t="shared" ref="C42:I42" si="8">SUM(C38:C41)</f>
        <v>4884167</v>
      </c>
      <c r="D42" s="44">
        <f t="shared" si="8"/>
        <v>5874045</v>
      </c>
      <c r="E42" s="44">
        <f t="shared" si="8"/>
        <v>6589924</v>
      </c>
      <c r="F42" s="44">
        <f t="shared" si="8"/>
        <v>7851813</v>
      </c>
      <c r="G42" s="44">
        <f t="shared" si="8"/>
        <v>9723261</v>
      </c>
      <c r="H42" s="44">
        <f t="shared" si="8"/>
        <v>10656298</v>
      </c>
      <c r="I42" s="44">
        <f t="shared" si="8"/>
        <v>13406851</v>
      </c>
      <c r="J42" s="44">
        <f t="shared" ref="J42" si="9">SUM(J38:J41)</f>
        <v>9126518</v>
      </c>
      <c r="K42" s="44">
        <f t="shared" ref="K42:L42" si="10">SUM(K38:K41)</f>
        <v>10987736</v>
      </c>
      <c r="L42" s="44">
        <f t="shared" si="10"/>
        <v>13930769</v>
      </c>
      <c r="M42" s="44">
        <f t="shared" ref="M42" si="11">SUM(M38:M41)</f>
        <v>17138237</v>
      </c>
      <c r="N42" s="44">
        <f t="shared" ref="N42:U42" si="12">SUM(N38:N41)</f>
        <v>26133105</v>
      </c>
      <c r="O42" s="25">
        <f t="shared" si="12"/>
        <v>33820247</v>
      </c>
      <c r="P42" s="44">
        <f t="shared" si="12"/>
        <v>35120555</v>
      </c>
      <c r="Q42" s="44">
        <f t="shared" si="12"/>
        <v>39067392</v>
      </c>
      <c r="R42" s="44">
        <f t="shared" si="12"/>
        <v>42553559</v>
      </c>
      <c r="S42" s="25">
        <f t="shared" si="12"/>
        <v>44685500</v>
      </c>
      <c r="T42" s="44">
        <f t="shared" si="12"/>
        <v>48894389</v>
      </c>
      <c r="U42" s="44">
        <f t="shared" si="12"/>
        <v>51255993</v>
      </c>
      <c r="V42" s="44">
        <f t="shared" ref="V42:X42" si="13">SUM(V38:V41)</f>
        <v>53953558</v>
      </c>
      <c r="W42" s="25">
        <f t="shared" si="13"/>
        <v>50616302</v>
      </c>
      <c r="X42" s="44">
        <f t="shared" si="13"/>
        <v>50768535</v>
      </c>
      <c r="Y42" s="45">
        <f t="shared" ref="Y42" si="14">SUM(Y38:Y41)</f>
        <v>46163449</v>
      </c>
    </row>
    <row r="43" spans="1:25" ht="12" customHeight="1">
      <c r="A43" s="81"/>
      <c r="B43" s="82"/>
      <c r="C43" s="87"/>
      <c r="D43" s="87"/>
      <c r="E43" s="87"/>
      <c r="F43" s="87"/>
      <c r="G43" s="36"/>
      <c r="H43" s="36"/>
      <c r="I43" s="36"/>
      <c r="J43" s="36"/>
      <c r="K43" s="36"/>
      <c r="L43" s="36"/>
      <c r="M43" s="36"/>
      <c r="N43" s="36"/>
      <c r="O43" s="22"/>
      <c r="P43" s="36"/>
      <c r="Q43" s="36"/>
      <c r="R43" s="36"/>
      <c r="S43" s="22"/>
      <c r="T43" s="36"/>
      <c r="U43" s="36"/>
      <c r="V43" s="36"/>
      <c r="W43" s="22"/>
      <c r="X43" s="36"/>
      <c r="Y43" s="37"/>
    </row>
    <row r="44" spans="1:25" ht="12" customHeight="1">
      <c r="A44" s="85" t="s">
        <v>32</v>
      </c>
      <c r="B44" s="86" t="s">
        <v>111</v>
      </c>
      <c r="C44" s="44">
        <f t="shared" ref="C44:I44" si="15">C42+C35</f>
        <v>13726704</v>
      </c>
      <c r="D44" s="44">
        <f t="shared" si="15"/>
        <v>20755212</v>
      </c>
      <c r="E44" s="44">
        <f t="shared" si="15"/>
        <v>30434112</v>
      </c>
      <c r="F44" s="44">
        <f t="shared" si="15"/>
        <v>41569782</v>
      </c>
      <c r="G44" s="44">
        <f t="shared" si="15"/>
        <v>45404401</v>
      </c>
      <c r="H44" s="44">
        <f t="shared" si="15"/>
        <v>37557203</v>
      </c>
      <c r="I44" s="44">
        <f t="shared" si="15"/>
        <v>39905008</v>
      </c>
      <c r="J44" s="44">
        <f t="shared" ref="J44:M44" si="16">J42+J35</f>
        <v>44503357</v>
      </c>
      <c r="K44" s="44">
        <f t="shared" si="16"/>
        <v>61716484</v>
      </c>
      <c r="L44" s="44">
        <f t="shared" si="16"/>
        <v>79421402</v>
      </c>
      <c r="M44" s="44">
        <f t="shared" si="16"/>
        <v>99069025</v>
      </c>
      <c r="N44" s="44">
        <f t="shared" ref="N44:U44" si="17">N42+N35</f>
        <v>170983938</v>
      </c>
      <c r="O44" s="25">
        <f t="shared" si="17"/>
        <v>189293303</v>
      </c>
      <c r="P44" s="44">
        <f t="shared" si="17"/>
        <v>192249375</v>
      </c>
      <c r="Q44" s="44">
        <f t="shared" si="17"/>
        <v>218854833</v>
      </c>
      <c r="R44" s="44">
        <f t="shared" si="17"/>
        <v>242238047</v>
      </c>
      <c r="S44" s="25">
        <f t="shared" si="17"/>
        <v>264706262</v>
      </c>
      <c r="T44" s="44">
        <f t="shared" si="17"/>
        <v>274053795</v>
      </c>
      <c r="U44" s="44">
        <f t="shared" si="17"/>
        <v>295566143</v>
      </c>
      <c r="V44" s="44">
        <f t="shared" ref="V44:X44" si="18">V42+V35</f>
        <v>305758801</v>
      </c>
      <c r="W44" s="25">
        <f t="shared" si="18"/>
        <v>302075741</v>
      </c>
      <c r="X44" s="44">
        <f t="shared" si="18"/>
        <v>285668252</v>
      </c>
      <c r="Y44" s="45">
        <f t="shared" ref="Y44" si="19">Y42+Y35</f>
        <v>256216362</v>
      </c>
    </row>
    <row r="45" spans="1:25" s="3" customFormat="1" ht="7.5" customHeight="1">
      <c r="A45" s="78"/>
      <c r="B45" s="89"/>
      <c r="C45" s="63"/>
      <c r="D45" s="63"/>
      <c r="E45" s="63"/>
      <c r="F45" s="63"/>
      <c r="G45" s="63"/>
      <c r="H45" s="63"/>
      <c r="I45" s="63"/>
      <c r="J45" s="63"/>
      <c r="K45" s="63"/>
      <c r="L45" s="63"/>
      <c r="M45" s="63"/>
      <c r="N45" s="63"/>
      <c r="O45" s="63"/>
      <c r="P45" s="63"/>
      <c r="Q45" s="63"/>
      <c r="R45" s="63"/>
      <c r="S45" s="63"/>
      <c r="T45" s="63"/>
      <c r="U45" s="63"/>
      <c r="V45" s="63"/>
      <c r="W45" s="63"/>
      <c r="X45" s="63"/>
      <c r="Y45" s="64"/>
    </row>
    <row r="46" spans="1:25">
      <c r="A46" s="81" t="s">
        <v>33</v>
      </c>
      <c r="B46" s="90" t="s">
        <v>112</v>
      </c>
      <c r="C46" s="91" t="s">
        <v>75</v>
      </c>
      <c r="D46" s="91" t="s">
        <v>75</v>
      </c>
      <c r="E46" s="91" t="s">
        <v>75</v>
      </c>
      <c r="F46" s="91" t="s">
        <v>75</v>
      </c>
      <c r="G46" s="91" t="s">
        <v>75</v>
      </c>
      <c r="H46" s="91" t="s">
        <v>75</v>
      </c>
      <c r="I46" s="91" t="s">
        <v>75</v>
      </c>
      <c r="J46" s="91" t="s">
        <v>75</v>
      </c>
      <c r="K46" s="10">
        <v>0.182</v>
      </c>
      <c r="L46" s="10">
        <v>0.17899999999999999</v>
      </c>
      <c r="M46" s="10">
        <v>0.21199999999999999</v>
      </c>
      <c r="N46" s="10">
        <v>0.19</v>
      </c>
      <c r="O46" s="10">
        <v>0.224</v>
      </c>
      <c r="P46" s="10">
        <v>0.218</v>
      </c>
      <c r="Q46" s="10">
        <v>0.222</v>
      </c>
      <c r="R46" s="10">
        <v>0.20699999999999999</v>
      </c>
      <c r="S46" s="10">
        <v>0.20200000000000001</v>
      </c>
      <c r="T46" s="10">
        <v>0.20699999999999999</v>
      </c>
      <c r="U46" s="10">
        <v>0.19900000000000001</v>
      </c>
      <c r="V46" s="10">
        <v>0.20300000000000001</v>
      </c>
      <c r="W46" s="10">
        <v>0.19800000000000001</v>
      </c>
      <c r="X46" s="10">
        <v>0.217</v>
      </c>
      <c r="Y46" s="65">
        <v>0.22600000000000001</v>
      </c>
    </row>
    <row r="47" spans="1:25">
      <c r="A47" s="81" t="s">
        <v>34</v>
      </c>
      <c r="B47" s="90" t="s">
        <v>113</v>
      </c>
      <c r="C47" s="91" t="s">
        <v>75</v>
      </c>
      <c r="D47" s="91" t="s">
        <v>75</v>
      </c>
      <c r="E47" s="91" t="s">
        <v>75</v>
      </c>
      <c r="F47" s="91" t="s">
        <v>75</v>
      </c>
      <c r="G47" s="91" t="s">
        <v>75</v>
      </c>
      <c r="H47" s="91" t="s">
        <v>75</v>
      </c>
      <c r="I47" s="91" t="s">
        <v>75</v>
      </c>
      <c r="J47" s="91" t="s">
        <v>75</v>
      </c>
      <c r="K47" s="10">
        <v>0.182</v>
      </c>
      <c r="L47" s="10">
        <v>0.17899999999999999</v>
      </c>
      <c r="M47" s="10">
        <v>0.21099999999999999</v>
      </c>
      <c r="N47" s="10">
        <v>0.193</v>
      </c>
      <c r="O47" s="10">
        <v>0.222</v>
      </c>
      <c r="P47" s="10">
        <v>0.217</v>
      </c>
      <c r="Q47" s="10">
        <v>0.222</v>
      </c>
      <c r="R47" s="10">
        <v>0.214</v>
      </c>
      <c r="S47" s="10">
        <v>0.20899999999999999</v>
      </c>
      <c r="T47" s="10">
        <v>0.21299999999999999</v>
      </c>
      <c r="U47" s="10">
        <v>0.2</v>
      </c>
      <c r="V47" s="10">
        <v>0.21299999999999999</v>
      </c>
      <c r="W47" s="10">
        <v>0.20499999999999999</v>
      </c>
      <c r="X47" s="10">
        <v>0.219</v>
      </c>
      <c r="Y47" s="65">
        <v>0.22</v>
      </c>
    </row>
    <row r="48" spans="1:25" ht="24">
      <c r="A48" s="92" t="s">
        <v>74</v>
      </c>
      <c r="B48" s="93" t="s">
        <v>114</v>
      </c>
      <c r="C48" s="66">
        <f>SUM(C7,C9,C10)/C21</f>
        <v>0.91524972054471343</v>
      </c>
      <c r="D48" s="66">
        <f t="shared" ref="D48:V48" si="20">SUM(D7,D9,D10)/D21</f>
        <v>0.8982601093161563</v>
      </c>
      <c r="E48" s="66">
        <f t="shared" si="20"/>
        <v>0.87727806876704661</v>
      </c>
      <c r="F48" s="66">
        <f t="shared" si="20"/>
        <v>0.89399607628445099</v>
      </c>
      <c r="G48" s="66">
        <f t="shared" si="20"/>
        <v>0.88343416313321699</v>
      </c>
      <c r="H48" s="66">
        <f t="shared" si="20"/>
        <v>0.92787846847913569</v>
      </c>
      <c r="I48" s="66">
        <f t="shared" si="20"/>
        <v>0.94028551504111968</v>
      </c>
      <c r="J48" s="66">
        <f t="shared" si="20"/>
        <v>0.93444267586375562</v>
      </c>
      <c r="K48" s="66">
        <f t="shared" si="20"/>
        <v>0.94248651624418522</v>
      </c>
      <c r="L48" s="66">
        <f t="shared" si="20"/>
        <v>0.93646090508450097</v>
      </c>
      <c r="M48" s="66">
        <f t="shared" si="20"/>
        <v>0.93188790340875971</v>
      </c>
      <c r="N48" s="66">
        <f t="shared" si="20"/>
        <v>0.89600414981669219</v>
      </c>
      <c r="O48" s="66">
        <f t="shared" si="20"/>
        <v>0.92121454502804045</v>
      </c>
      <c r="P48" s="66">
        <f t="shared" si="20"/>
        <v>0.91896173914739643</v>
      </c>
      <c r="Q48" s="66">
        <f t="shared" si="20"/>
        <v>0.91972209268049387</v>
      </c>
      <c r="R48" s="66">
        <f t="shared" si="20"/>
        <v>0.9116129474078859</v>
      </c>
      <c r="S48" s="66">
        <f t="shared" si="20"/>
        <v>0.9112841387938152</v>
      </c>
      <c r="T48" s="66">
        <f t="shared" si="20"/>
        <v>0.91491656592458426</v>
      </c>
      <c r="U48" s="66">
        <f t="shared" si="20"/>
        <v>0.90951704505613828</v>
      </c>
      <c r="V48" s="66">
        <f t="shared" si="20"/>
        <v>0.90557271972033926</v>
      </c>
      <c r="W48" s="66">
        <f t="shared" ref="W48:X48" si="21">SUM(W7,W9,W10)/W21</f>
        <v>0.89956306686672993</v>
      </c>
      <c r="X48" s="66">
        <f t="shared" si="21"/>
        <v>0.87442636432696763</v>
      </c>
      <c r="Y48" s="67">
        <f t="shared" ref="Y48" si="22">SUM(Y7,Y9,Y10)/Y21</f>
        <v>0.86559708860435702</v>
      </c>
    </row>
    <row r="49" spans="1:25">
      <c r="A49" s="94"/>
      <c r="B49" s="94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7"/>
    </row>
    <row r="50" spans="1:25" s="3" customFormat="1" ht="12" customHeight="1">
      <c r="A50" s="95" t="s">
        <v>35</v>
      </c>
      <c r="B50" s="95" t="s">
        <v>145</v>
      </c>
      <c r="C50" s="11" t="s">
        <v>36</v>
      </c>
      <c r="D50" s="11" t="s">
        <v>36</v>
      </c>
      <c r="E50" s="11" t="s">
        <v>36</v>
      </c>
      <c r="F50" s="11" t="s">
        <v>36</v>
      </c>
      <c r="G50" s="11" t="s">
        <v>36</v>
      </c>
      <c r="H50" s="11" t="s">
        <v>36</v>
      </c>
      <c r="I50" s="11" t="s">
        <v>36</v>
      </c>
      <c r="J50" s="11" t="s">
        <v>36</v>
      </c>
      <c r="K50" s="11" t="s">
        <v>36</v>
      </c>
      <c r="L50" s="11" t="s">
        <v>36</v>
      </c>
      <c r="M50" s="11" t="s">
        <v>36</v>
      </c>
      <c r="N50" s="11" t="s">
        <v>36</v>
      </c>
      <c r="O50" s="11" t="s">
        <v>36</v>
      </c>
      <c r="P50" s="11" t="s">
        <v>36</v>
      </c>
      <c r="Q50" s="11" t="s">
        <v>36</v>
      </c>
      <c r="R50" s="11" t="s">
        <v>36</v>
      </c>
      <c r="S50" s="11" t="s">
        <v>36</v>
      </c>
      <c r="T50" s="11" t="s">
        <v>36</v>
      </c>
      <c r="U50" s="11" t="s">
        <v>36</v>
      </c>
      <c r="V50" s="11" t="s">
        <v>36</v>
      </c>
      <c r="W50" s="11" t="s">
        <v>36</v>
      </c>
      <c r="X50" s="11" t="s">
        <v>36</v>
      </c>
      <c r="Y50" s="11" t="s">
        <v>36</v>
      </c>
    </row>
  </sheetData>
  <sheetProtection insertHyperlinks="0"/>
  <hyperlinks>
    <hyperlink ref="C50" r:id="rId1" display="Presented as in 2011 Europlan Group Audited Consolidated Financial Statements" xr:uid="{13B23DD6-3E89-4ACC-BE2A-647B2A2A1379}"/>
    <hyperlink ref="D50" r:id="rId2" display="Presented as in 2012 Europlan Holdings ltd Audited Consolidated Financial Statements" xr:uid="{48185409-AB79-42FB-9078-230A9EAC3FDE}"/>
    <hyperlink ref="E50" r:id="rId3" display="Presented as in 2013 Europlan Holdings ltd Audited Consolidated Financial Statements" xr:uid="{FA509023-0313-4C96-ACE5-073EC6A1344B}"/>
    <hyperlink ref="F50" r:id="rId4" display="Combined Leasing and Insurance segments based on 2014 Europlan Holdings ltd Audited Consolidated Financial Statements" xr:uid="{8D04C791-9180-463F-A7CE-02BCE4BA940A}"/>
    <hyperlink ref="G50" r:id="rId5" display="Presented as in 2015 Cons FS Europlan PJSC Audited" xr:uid="{A193114E-B190-4260-B8EC-6A3EE75BAC6D}"/>
    <hyperlink ref="H50" r:id="rId6" display="Presented as in 2015 Cons FS Europlan PJSC Audited" xr:uid="{C0F26BE4-E174-460E-9FAD-FC80506364D7}"/>
    <hyperlink ref="I50" r:id="rId7" display="Combined Leasing and Insurance segments presented as in 2017 LC Europlan JSC Audited Consolidated Financial Statements (note 29, page 68)" xr:uid="{F31FFC26-3DB9-47A4-8272-C2821B6B308E}"/>
    <hyperlink ref="J50" r:id="rId8" display="Presented as in 2017 LC Europlan JSC Audited Consolidated Financial Statements" xr:uid="{7064EF1D-265C-4A68-A861-2C1B36997C72}"/>
    <hyperlink ref="K50" r:id="rId9" display="Presented as in 2018 LC Europlan JSC Audited Consolidated Financial Statements" xr:uid="{DB726C33-6EEE-4376-A26E-03384A275B19}"/>
    <hyperlink ref="L50" r:id="rId10" display="Presented as in 2019 LC Europlan JSC Audited Consolidated Financial Statements" xr:uid="{4C0611AE-676C-4989-A81F-376D480CD31E}"/>
    <hyperlink ref="M50" r:id="rId11" display="Presented as in 2020 LC Europlan JSC Audited Consolidated Financial Statements" xr:uid="{755559FB-8D74-4AD7-9F23-98AB2E965A4D}"/>
    <hyperlink ref="N50" r:id="rId12" xr:uid="{CC1B00E5-1B4D-4581-B4DA-02CF10196BFE}"/>
    <hyperlink ref="O50" r:id="rId13" xr:uid="{1187739B-8718-4227-AA9C-6CEA55CCA0B5}"/>
    <hyperlink ref="S50" r:id="rId14" xr:uid="{8E1ADE6E-F776-4913-8DB8-E8C303B3F777}"/>
    <hyperlink ref="P50" r:id="rId15" xr:uid="{2C0BE31A-B297-40E0-9D80-E032A801CBA5}"/>
    <hyperlink ref="Q50" r:id="rId16" xr:uid="{5539BE98-5347-4339-AA09-42493E4792B0}"/>
    <hyperlink ref="R50" r:id="rId17" xr:uid="{378B2BEF-58E4-471A-BF99-CB0B7BE60CA9}"/>
    <hyperlink ref="T50" r:id="rId18" xr:uid="{D3F35E82-4935-47FA-AECE-8CBD0B0C147F}"/>
    <hyperlink ref="U50" r:id="rId19" xr:uid="{C4EE870E-DA2E-4003-8CF4-8AA9F08F3647}"/>
    <hyperlink ref="V50" r:id="rId20" xr:uid="{E1B1F2F0-C28D-4F3E-B9D2-07AB78308B2C}"/>
    <hyperlink ref="W50" r:id="rId21" xr:uid="{B518C51E-654F-44AE-B6F4-B2E4C8D41740}"/>
    <hyperlink ref="X50" r:id="rId22" xr:uid="{61378FFA-A577-4066-9B86-6B5C26B0552F}"/>
    <hyperlink ref="Y50" r:id="rId23" xr:uid="{F7C91AE4-0A50-447F-BFC6-BF36E3C9C7AA}"/>
  </hyperlinks>
  <pageMargins left="0.70866141732283472" right="0.70866141732283472" top="0.74803149606299213" bottom="0.74803149606299213" header="0.31496062992125984" footer="0.31496062992125984"/>
  <pageSetup paperSize="9" scale="69" orientation="landscape" r:id="rId24"/>
  <headerFooter>
    <oddFooter>&amp;L&amp;1#&amp;"PF BeauSans Pro"&amp;7&amp;K737373Коммерческая тайна. АО «ЛК «Европлан», ОГРН 1177746637584. Россия, 119049, г. Москва, ул. Коровий Вал, д. 5.</oddFooter>
  </headerFooter>
  <drawing r:id="rId2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93"/>
  <sheetViews>
    <sheetView showGridLines="0" zoomScaleNormal="100" zoomScaleSheetLayoutView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P7" sqref="P7"/>
    </sheetView>
  </sheetViews>
  <sheetFormatPr defaultColWidth="0" defaultRowHeight="12" zeroHeight="1" outlineLevelCol="1"/>
  <cols>
    <col min="1" max="2" width="40.7109375" style="14" customWidth="1"/>
    <col min="3" max="15" width="10.7109375" style="15" hidden="1" customWidth="1" outlineLevel="1"/>
    <col min="16" max="16" width="10.7109375" style="15" customWidth="1" collapsed="1"/>
    <col min="17" max="24" width="10.7109375" style="15" customWidth="1"/>
    <col min="25" max="25" width="10.7109375" style="9" customWidth="1"/>
    <col min="26" max="16384" width="11.42578125" style="1" hidden="1"/>
  </cols>
  <sheetData>
    <row r="1" spans="1:25"/>
    <row r="2" spans="1:25"/>
    <row r="3" spans="1:25" ht="36" customHeight="1">
      <c r="A3" s="71" t="s">
        <v>58</v>
      </c>
      <c r="B3" s="71" t="s">
        <v>155</v>
      </c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6"/>
    </row>
    <row r="4" spans="1:25" ht="12" customHeight="1">
      <c r="A4" s="96"/>
      <c r="B4" s="97"/>
      <c r="C4" s="74"/>
      <c r="D4" s="74"/>
      <c r="E4" s="74"/>
      <c r="F4" s="74"/>
      <c r="G4" s="30"/>
      <c r="H4" s="30"/>
      <c r="I4" s="30"/>
      <c r="J4" s="30"/>
      <c r="K4" s="30"/>
      <c r="L4" s="30"/>
      <c r="M4" s="30"/>
      <c r="N4" s="30"/>
      <c r="O4" s="31"/>
      <c r="P4" s="32">
        <v>2023</v>
      </c>
      <c r="Q4" s="32"/>
      <c r="R4" s="32"/>
      <c r="S4" s="75"/>
      <c r="T4" s="32">
        <v>2024</v>
      </c>
      <c r="U4" s="32"/>
      <c r="V4" s="32"/>
      <c r="W4" s="75"/>
      <c r="X4" s="32">
        <v>2025</v>
      </c>
      <c r="Y4" s="33"/>
    </row>
    <row r="5" spans="1:25">
      <c r="A5" s="76" t="s">
        <v>57</v>
      </c>
      <c r="B5" s="77" t="s">
        <v>141</v>
      </c>
      <c r="C5" s="98">
        <v>2010</v>
      </c>
      <c r="D5" s="98">
        <v>2011</v>
      </c>
      <c r="E5" s="98">
        <v>2012</v>
      </c>
      <c r="F5" s="98">
        <v>2013</v>
      </c>
      <c r="G5" s="34">
        <v>2014</v>
      </c>
      <c r="H5" s="34">
        <v>2015</v>
      </c>
      <c r="I5" s="34">
        <v>2016</v>
      </c>
      <c r="J5" s="34">
        <v>2017</v>
      </c>
      <c r="K5" s="34">
        <v>2018</v>
      </c>
      <c r="L5" s="34">
        <v>2019</v>
      </c>
      <c r="M5" s="34">
        <v>2020</v>
      </c>
      <c r="N5" s="34">
        <v>2021</v>
      </c>
      <c r="O5" s="21">
        <v>2022</v>
      </c>
      <c r="P5" s="34" t="s">
        <v>157</v>
      </c>
      <c r="Q5" s="34" t="s">
        <v>158</v>
      </c>
      <c r="R5" s="34" t="s">
        <v>159</v>
      </c>
      <c r="S5" s="21">
        <v>2023</v>
      </c>
      <c r="T5" s="34" t="s">
        <v>160</v>
      </c>
      <c r="U5" s="34" t="s">
        <v>161</v>
      </c>
      <c r="V5" s="34" t="s">
        <v>156</v>
      </c>
      <c r="W5" s="21">
        <v>2024</v>
      </c>
      <c r="X5" s="34" t="s">
        <v>196</v>
      </c>
      <c r="Y5" s="35" t="s">
        <v>198</v>
      </c>
    </row>
    <row r="6" spans="1:25" ht="15">
      <c r="A6" s="99" t="s">
        <v>180</v>
      </c>
      <c r="B6" s="100" t="s">
        <v>181</v>
      </c>
      <c r="C6" s="98"/>
      <c r="D6" s="98"/>
      <c r="E6" s="98"/>
      <c r="F6" s="98"/>
      <c r="G6" s="34"/>
      <c r="H6" s="34"/>
      <c r="I6" s="34"/>
      <c r="J6" s="34"/>
      <c r="K6" s="34"/>
      <c r="L6" s="34"/>
      <c r="M6" s="34"/>
      <c r="N6" s="34"/>
      <c r="O6" s="21"/>
      <c r="P6" s="34"/>
      <c r="Q6" s="34"/>
      <c r="R6" s="34"/>
      <c r="S6" s="21"/>
      <c r="T6" s="34"/>
      <c r="U6" s="34"/>
      <c r="V6" s="34"/>
      <c r="W6" s="21"/>
      <c r="X6" s="34"/>
      <c r="Y6" s="35"/>
    </row>
    <row r="7" spans="1:25">
      <c r="A7" s="81" t="s">
        <v>37</v>
      </c>
      <c r="B7" s="82" t="s">
        <v>115</v>
      </c>
      <c r="C7" s="36">
        <f>2483136+207944</f>
        <v>2691080</v>
      </c>
      <c r="D7" s="36">
        <f>3346507+39515+55799</f>
        <v>3441821</v>
      </c>
      <c r="E7" s="36">
        <v>5135197.9931399999</v>
      </c>
      <c r="F7" s="36">
        <v>6944248</v>
      </c>
      <c r="G7" s="36">
        <v>7859446</v>
      </c>
      <c r="H7" s="36">
        <v>7560133</v>
      </c>
      <c r="I7" s="36">
        <v>6811420</v>
      </c>
      <c r="J7" s="36">
        <v>7933435</v>
      </c>
      <c r="K7" s="36">
        <v>9969224</v>
      </c>
      <c r="L7" s="36">
        <v>12574096</v>
      </c>
      <c r="M7" s="36">
        <v>14286085</v>
      </c>
      <c r="N7" s="36">
        <v>18734826</v>
      </c>
      <c r="O7" s="22">
        <v>27755452</v>
      </c>
      <c r="P7" s="36">
        <v>7515498</v>
      </c>
      <c r="Q7" s="36">
        <v>15518951</v>
      </c>
      <c r="R7" s="36">
        <v>24649263</v>
      </c>
      <c r="S7" s="22">
        <v>35488134</v>
      </c>
      <c r="T7" s="36">
        <v>11817287</v>
      </c>
      <c r="U7" s="36">
        <v>25028061</v>
      </c>
      <c r="V7" s="36">
        <v>39731205</v>
      </c>
      <c r="W7" s="22">
        <v>55417961</v>
      </c>
      <c r="X7" s="36">
        <v>15665561</v>
      </c>
      <c r="Y7" s="37">
        <v>30169985</v>
      </c>
    </row>
    <row r="8" spans="1:25">
      <c r="A8" s="81" t="s">
        <v>38</v>
      </c>
      <c r="B8" s="82" t="s">
        <v>116</v>
      </c>
      <c r="C8" s="36">
        <v>-773047</v>
      </c>
      <c r="D8" s="36">
        <v>-924445</v>
      </c>
      <c r="E8" s="36">
        <v>-1675525</v>
      </c>
      <c r="F8" s="36">
        <v>-2795922</v>
      </c>
      <c r="G8" s="36">
        <v>-3446855</v>
      </c>
      <c r="H8" s="36">
        <v>-3541438</v>
      </c>
      <c r="I8" s="36">
        <v>-2545355</v>
      </c>
      <c r="J8" s="36">
        <v>-3184179</v>
      </c>
      <c r="K8" s="36">
        <v>-3891331</v>
      </c>
      <c r="L8" s="36">
        <v>-5042103</v>
      </c>
      <c r="M8" s="36">
        <v>-5428666</v>
      </c>
      <c r="N8" s="36">
        <v>-7788714</v>
      </c>
      <c r="O8" s="22">
        <v>-13913391</v>
      </c>
      <c r="P8" s="36">
        <v>-3582959</v>
      </c>
      <c r="Q8" s="36">
        <v>-7489894</v>
      </c>
      <c r="R8" s="36">
        <v>-12089724</v>
      </c>
      <c r="S8" s="22">
        <v>-17797355</v>
      </c>
      <c r="T8" s="36">
        <v>-6108713</v>
      </c>
      <c r="U8" s="36">
        <v>-13055732</v>
      </c>
      <c r="V8" s="36">
        <v>-21106290</v>
      </c>
      <c r="W8" s="22">
        <v>-29826366</v>
      </c>
      <c r="X8" s="36">
        <v>-9334965</v>
      </c>
      <c r="Y8" s="37">
        <v>-18243657</v>
      </c>
    </row>
    <row r="9" spans="1:25">
      <c r="A9" s="101" t="s">
        <v>39</v>
      </c>
      <c r="B9" s="102" t="s">
        <v>117</v>
      </c>
      <c r="C9" s="38">
        <f t="shared" ref="C9:I9" si="0">SUM(C7:C8)</f>
        <v>1918033</v>
      </c>
      <c r="D9" s="38">
        <f t="shared" si="0"/>
        <v>2517376</v>
      </c>
      <c r="E9" s="38">
        <f t="shared" si="0"/>
        <v>3459672.9931399999</v>
      </c>
      <c r="F9" s="38">
        <f t="shared" si="0"/>
        <v>4148326</v>
      </c>
      <c r="G9" s="38">
        <f t="shared" si="0"/>
        <v>4412591</v>
      </c>
      <c r="H9" s="38">
        <f t="shared" si="0"/>
        <v>4018695</v>
      </c>
      <c r="I9" s="38">
        <f t="shared" si="0"/>
        <v>4266065</v>
      </c>
      <c r="J9" s="38">
        <f t="shared" ref="J9" si="1">SUM(J7:J8)</f>
        <v>4749256</v>
      </c>
      <c r="K9" s="38">
        <f t="shared" ref="K9" si="2">SUM(K7:K8)</f>
        <v>6077893</v>
      </c>
      <c r="L9" s="38">
        <f t="shared" ref="L9:U9" si="3">SUM(L7:L8)</f>
        <v>7531993</v>
      </c>
      <c r="M9" s="38">
        <f t="shared" ref="M9" si="4">SUM(M7:M8)</f>
        <v>8857419</v>
      </c>
      <c r="N9" s="38">
        <f t="shared" si="3"/>
        <v>10946112</v>
      </c>
      <c r="O9" s="23">
        <f t="shared" si="3"/>
        <v>13842061</v>
      </c>
      <c r="P9" s="38">
        <f t="shared" si="3"/>
        <v>3932539</v>
      </c>
      <c r="Q9" s="38">
        <f t="shared" si="3"/>
        <v>8029057</v>
      </c>
      <c r="R9" s="38">
        <f t="shared" si="3"/>
        <v>12559539</v>
      </c>
      <c r="S9" s="23">
        <f t="shared" si="3"/>
        <v>17690779</v>
      </c>
      <c r="T9" s="38">
        <f t="shared" si="3"/>
        <v>5708574</v>
      </c>
      <c r="U9" s="38">
        <f t="shared" si="3"/>
        <v>11972329</v>
      </c>
      <c r="V9" s="38">
        <f t="shared" ref="V9:X9" si="5">SUM(V7:V8)</f>
        <v>18624915</v>
      </c>
      <c r="W9" s="23">
        <f t="shared" si="5"/>
        <v>25591595</v>
      </c>
      <c r="X9" s="38">
        <f t="shared" si="5"/>
        <v>6330596</v>
      </c>
      <c r="Y9" s="39">
        <f t="shared" ref="Y9" si="6">SUM(Y7:Y8)</f>
        <v>11926328</v>
      </c>
    </row>
    <row r="10" spans="1:25" ht="7.5" customHeight="1">
      <c r="A10" s="103"/>
      <c r="B10" s="27"/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23"/>
      <c r="P10" s="38"/>
      <c r="Q10" s="38"/>
      <c r="R10" s="38"/>
      <c r="S10" s="23"/>
      <c r="T10" s="38"/>
      <c r="U10" s="38"/>
      <c r="V10" s="38"/>
      <c r="W10" s="23"/>
      <c r="X10" s="38"/>
      <c r="Y10" s="39"/>
    </row>
    <row r="11" spans="1:25">
      <c r="A11" s="81" t="s">
        <v>66</v>
      </c>
      <c r="B11" s="82" t="s">
        <v>118</v>
      </c>
      <c r="C11" s="36">
        <f>242783+14242+213082</f>
        <v>470107</v>
      </c>
      <c r="D11" s="36">
        <f>152886+72732+283042</f>
        <v>508660</v>
      </c>
      <c r="E11" s="36">
        <f>643296</f>
        <v>643296</v>
      </c>
      <c r="F11" s="36">
        <v>863961</v>
      </c>
      <c r="G11" s="36">
        <v>1232796</v>
      </c>
      <c r="H11" s="36">
        <v>1366493</v>
      </c>
      <c r="I11" s="36">
        <v>1955103</v>
      </c>
      <c r="J11" s="36">
        <v>2093939</v>
      </c>
      <c r="K11" s="36">
        <v>2555625</v>
      </c>
      <c r="L11" s="36">
        <v>3655044</v>
      </c>
      <c r="M11" s="36">
        <v>4188913</v>
      </c>
      <c r="N11" s="36">
        <v>6770083</v>
      </c>
      <c r="O11" s="22">
        <v>10036193</v>
      </c>
      <c r="P11" s="36">
        <v>2708315</v>
      </c>
      <c r="Q11" s="36">
        <v>5917217</v>
      </c>
      <c r="R11" s="36">
        <v>9265438</v>
      </c>
      <c r="S11" s="22">
        <v>12756558</v>
      </c>
      <c r="T11" s="36">
        <v>3166264</v>
      </c>
      <c r="U11" s="36">
        <v>7005047</v>
      </c>
      <c r="V11" s="36">
        <v>11449677</v>
      </c>
      <c r="W11" s="22">
        <v>15875282</v>
      </c>
      <c r="X11" s="36">
        <v>3851426</v>
      </c>
      <c r="Y11" s="37">
        <v>8388841</v>
      </c>
    </row>
    <row r="12" spans="1:25" ht="24">
      <c r="A12" s="101" t="s">
        <v>67</v>
      </c>
      <c r="B12" s="104" t="s">
        <v>119</v>
      </c>
      <c r="C12" s="38">
        <f t="shared" ref="C12:U12" si="7">SUM(C9:C11)</f>
        <v>2388140</v>
      </c>
      <c r="D12" s="38">
        <f t="shared" si="7"/>
        <v>3026036</v>
      </c>
      <c r="E12" s="38">
        <f t="shared" si="7"/>
        <v>4102968.9931399999</v>
      </c>
      <c r="F12" s="38">
        <f t="shared" si="7"/>
        <v>5012287</v>
      </c>
      <c r="G12" s="38">
        <f t="shared" si="7"/>
        <v>5645387</v>
      </c>
      <c r="H12" s="38">
        <f t="shared" si="7"/>
        <v>5385188</v>
      </c>
      <c r="I12" s="38">
        <f t="shared" si="7"/>
        <v>6221168</v>
      </c>
      <c r="J12" s="38">
        <f t="shared" si="7"/>
        <v>6843195</v>
      </c>
      <c r="K12" s="38">
        <f t="shared" si="7"/>
        <v>8633518</v>
      </c>
      <c r="L12" s="38">
        <f t="shared" si="7"/>
        <v>11187037</v>
      </c>
      <c r="M12" s="38">
        <f t="shared" si="7"/>
        <v>13046332</v>
      </c>
      <c r="N12" s="38">
        <f t="shared" si="7"/>
        <v>17716195</v>
      </c>
      <c r="O12" s="23">
        <f t="shared" si="7"/>
        <v>23878254</v>
      </c>
      <c r="P12" s="38">
        <f t="shared" si="7"/>
        <v>6640854</v>
      </c>
      <c r="Q12" s="38">
        <f t="shared" si="7"/>
        <v>13946274</v>
      </c>
      <c r="R12" s="38">
        <f t="shared" si="7"/>
        <v>21824977</v>
      </c>
      <c r="S12" s="23">
        <f t="shared" si="7"/>
        <v>30447337</v>
      </c>
      <c r="T12" s="38">
        <f t="shared" si="7"/>
        <v>8874838</v>
      </c>
      <c r="U12" s="38">
        <f t="shared" si="7"/>
        <v>18977376</v>
      </c>
      <c r="V12" s="38">
        <f t="shared" ref="V12:W12" si="8">SUM(V9:V11)</f>
        <v>30074592</v>
      </c>
      <c r="W12" s="23">
        <f t="shared" si="8"/>
        <v>41466877</v>
      </c>
      <c r="X12" s="38">
        <f t="shared" ref="X12:Y12" si="9">SUM(X9:X11)</f>
        <v>10182022</v>
      </c>
      <c r="Y12" s="39">
        <f t="shared" si="9"/>
        <v>20315169</v>
      </c>
    </row>
    <row r="13" spans="1:25" ht="7.5" customHeight="1">
      <c r="A13" s="81"/>
      <c r="B13" s="82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22"/>
      <c r="P13" s="36"/>
      <c r="Q13" s="36"/>
      <c r="R13" s="36"/>
      <c r="S13" s="22"/>
      <c r="T13" s="36"/>
      <c r="U13" s="36"/>
      <c r="V13" s="36"/>
      <c r="W13" s="22"/>
      <c r="X13" s="36"/>
      <c r="Y13" s="37"/>
    </row>
    <row r="14" spans="1:25" ht="36">
      <c r="A14" s="83" t="s">
        <v>40</v>
      </c>
      <c r="B14" s="84" t="s">
        <v>150</v>
      </c>
      <c r="C14" s="36">
        <v>-7071</v>
      </c>
      <c r="D14" s="36">
        <v>-24190</v>
      </c>
      <c r="E14" s="36">
        <v>-105782</v>
      </c>
      <c r="F14" s="36">
        <v>141432</v>
      </c>
      <c r="G14" s="36">
        <v>727815</v>
      </c>
      <c r="H14" s="36">
        <v>109827</v>
      </c>
      <c r="I14" s="36">
        <v>4155</v>
      </c>
      <c r="J14" s="36">
        <v>-366</v>
      </c>
      <c r="K14" s="36">
        <v>0</v>
      </c>
      <c r="L14" s="36">
        <v>0</v>
      </c>
      <c r="M14" s="36">
        <v>0</v>
      </c>
      <c r="N14" s="36">
        <v>0</v>
      </c>
      <c r="O14" s="22"/>
      <c r="P14" s="36"/>
      <c r="Q14" s="36"/>
      <c r="R14" s="36"/>
      <c r="S14" s="22"/>
      <c r="T14" s="36"/>
      <c r="U14" s="36"/>
      <c r="V14" s="36"/>
      <c r="W14" s="22"/>
      <c r="X14" s="36"/>
      <c r="Y14" s="37"/>
    </row>
    <row r="15" spans="1:25" ht="24">
      <c r="A15" s="81" t="s">
        <v>41</v>
      </c>
      <c r="B15" s="84" t="s">
        <v>120</v>
      </c>
      <c r="C15" s="36">
        <v>-146838</v>
      </c>
      <c r="D15" s="36">
        <v>-42958</v>
      </c>
      <c r="E15" s="36">
        <v>88900.176500000001</v>
      </c>
      <c r="F15" s="36">
        <v>-243407</v>
      </c>
      <c r="G15" s="36">
        <v>-603443</v>
      </c>
      <c r="H15" s="36">
        <v>-9815</v>
      </c>
      <c r="I15" s="36">
        <v>-1622</v>
      </c>
      <c r="J15" s="36">
        <v>1866</v>
      </c>
      <c r="K15" s="36">
        <v>-284</v>
      </c>
      <c r="L15" s="36">
        <v>2</v>
      </c>
      <c r="M15" s="36">
        <v>181</v>
      </c>
      <c r="N15" s="36">
        <v>-2840</v>
      </c>
      <c r="O15" s="22"/>
      <c r="P15" s="36"/>
      <c r="Q15" s="36"/>
      <c r="R15" s="36"/>
      <c r="S15" s="22"/>
      <c r="T15" s="36"/>
      <c r="U15" s="36"/>
      <c r="V15" s="36"/>
      <c r="W15" s="22"/>
      <c r="X15" s="36"/>
      <c r="Y15" s="37"/>
    </row>
    <row r="16" spans="1:25" s="4" customFormat="1" ht="36">
      <c r="A16" s="105" t="s">
        <v>68</v>
      </c>
      <c r="B16" s="106" t="s">
        <v>121</v>
      </c>
      <c r="C16" s="44">
        <f t="shared" ref="C16:U16" si="10">SUM(C12:C15)</f>
        <v>2234231</v>
      </c>
      <c r="D16" s="44">
        <f t="shared" si="10"/>
        <v>2958888</v>
      </c>
      <c r="E16" s="44">
        <f t="shared" si="10"/>
        <v>4086087.16964</v>
      </c>
      <c r="F16" s="44">
        <f t="shared" si="10"/>
        <v>4910312</v>
      </c>
      <c r="G16" s="44">
        <f t="shared" si="10"/>
        <v>5769759</v>
      </c>
      <c r="H16" s="44">
        <f t="shared" si="10"/>
        <v>5485200</v>
      </c>
      <c r="I16" s="44">
        <f t="shared" si="10"/>
        <v>6223701</v>
      </c>
      <c r="J16" s="44">
        <f t="shared" si="10"/>
        <v>6844695</v>
      </c>
      <c r="K16" s="44">
        <f t="shared" si="10"/>
        <v>8633234</v>
      </c>
      <c r="L16" s="44">
        <f t="shared" si="10"/>
        <v>11187039</v>
      </c>
      <c r="M16" s="44">
        <f t="shared" si="10"/>
        <v>13046513</v>
      </c>
      <c r="N16" s="44">
        <f t="shared" si="10"/>
        <v>17713355</v>
      </c>
      <c r="O16" s="25">
        <f t="shared" si="10"/>
        <v>23878254</v>
      </c>
      <c r="P16" s="44">
        <f t="shared" si="10"/>
        <v>6640854</v>
      </c>
      <c r="Q16" s="44">
        <f t="shared" si="10"/>
        <v>13946274</v>
      </c>
      <c r="R16" s="44">
        <f t="shared" si="10"/>
        <v>21824977</v>
      </c>
      <c r="S16" s="25">
        <f t="shared" si="10"/>
        <v>30447337</v>
      </c>
      <c r="T16" s="44">
        <f t="shared" si="10"/>
        <v>8874838</v>
      </c>
      <c r="U16" s="44">
        <f t="shared" si="10"/>
        <v>18977376</v>
      </c>
      <c r="V16" s="44">
        <f t="shared" ref="V16:X16" si="11">SUM(V12:V15)</f>
        <v>30074592</v>
      </c>
      <c r="W16" s="25">
        <f t="shared" si="11"/>
        <v>41466877</v>
      </c>
      <c r="X16" s="44">
        <f t="shared" si="11"/>
        <v>10182022</v>
      </c>
      <c r="Y16" s="40">
        <f t="shared" ref="Y16" si="12">SUM(Y12:Y15)</f>
        <v>20315169</v>
      </c>
    </row>
    <row r="17" spans="1:25" ht="7.5" customHeight="1">
      <c r="A17" s="81"/>
      <c r="B17" s="82"/>
      <c r="C17" s="36"/>
      <c r="D17" s="36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24"/>
      <c r="P17" s="41"/>
      <c r="Q17" s="41"/>
      <c r="R17" s="41"/>
      <c r="S17" s="24"/>
      <c r="T17" s="41"/>
      <c r="U17" s="41"/>
      <c r="V17" s="41"/>
      <c r="W17" s="24"/>
      <c r="X17" s="41"/>
      <c r="Y17" s="42"/>
    </row>
    <row r="18" spans="1:25" ht="24">
      <c r="A18" s="81" t="s">
        <v>55</v>
      </c>
      <c r="B18" s="84" t="s">
        <v>122</v>
      </c>
      <c r="C18" s="36">
        <v>51417</v>
      </c>
      <c r="D18" s="36">
        <v>33659</v>
      </c>
      <c r="E18" s="36">
        <v>-51414</v>
      </c>
      <c r="F18" s="36">
        <v>-188311</v>
      </c>
      <c r="G18" s="36">
        <v>-315111</v>
      </c>
      <c r="H18" s="36">
        <v>33995</v>
      </c>
      <c r="I18" s="36">
        <v>-11565</v>
      </c>
      <c r="J18" s="36">
        <v>-133629</v>
      </c>
      <c r="K18" s="36">
        <v>-138900</v>
      </c>
      <c r="L18" s="36">
        <v>-199567</v>
      </c>
      <c r="M18" s="36">
        <v>-228172</v>
      </c>
      <c r="N18" s="36">
        <v>-201640</v>
      </c>
      <c r="O18" s="22">
        <v>-1046965</v>
      </c>
      <c r="P18" s="36">
        <v>-248447</v>
      </c>
      <c r="Q18" s="36">
        <v>-699000</v>
      </c>
      <c r="R18" s="36">
        <v>-1126697</v>
      </c>
      <c r="S18" s="22">
        <v>-1759058</v>
      </c>
      <c r="T18" s="36">
        <v>-572774</v>
      </c>
      <c r="U18" s="36">
        <v>-2328487</v>
      </c>
      <c r="V18" s="36">
        <v>-4249919</v>
      </c>
      <c r="W18" s="22">
        <v>-7372186</v>
      </c>
      <c r="X18" s="36">
        <v>-5069578</v>
      </c>
      <c r="Y18" s="37">
        <v>-10130339</v>
      </c>
    </row>
    <row r="19" spans="1:25" ht="24">
      <c r="A19" s="83" t="s">
        <v>60</v>
      </c>
      <c r="B19" s="84" t="s">
        <v>123</v>
      </c>
      <c r="C19" s="36">
        <v>-13108</v>
      </c>
      <c r="D19" s="36">
        <v>-19961</v>
      </c>
      <c r="E19" s="36">
        <v>-20156</v>
      </c>
      <c r="F19" s="36">
        <v>-17601</v>
      </c>
      <c r="G19" s="36">
        <v>-239877</v>
      </c>
      <c r="H19" s="36">
        <v>-206024</v>
      </c>
      <c r="I19" s="36">
        <v>-9864</v>
      </c>
      <c r="J19" s="36">
        <v>-1430</v>
      </c>
      <c r="K19" s="36">
        <v>-47746</v>
      </c>
      <c r="L19" s="36">
        <v>-138646</v>
      </c>
      <c r="M19" s="36">
        <v>-135910</v>
      </c>
      <c r="N19" s="36">
        <v>-80409</v>
      </c>
      <c r="O19" s="22">
        <v>-311252</v>
      </c>
      <c r="P19" s="36">
        <v>-110829</v>
      </c>
      <c r="Q19" s="36">
        <v>-254032</v>
      </c>
      <c r="R19" s="36">
        <v>-396397</v>
      </c>
      <c r="S19" s="22">
        <f>-31049-540970</f>
        <v>-572019</v>
      </c>
      <c r="T19" s="36">
        <v>-171906</v>
      </c>
      <c r="U19" s="36">
        <v>-361249</v>
      </c>
      <c r="V19" s="36">
        <v>-947853</v>
      </c>
      <c r="W19" s="22">
        <v>-1700594</v>
      </c>
      <c r="X19" s="36">
        <v>-725157</v>
      </c>
      <c r="Y19" s="37">
        <v>-2572726</v>
      </c>
    </row>
    <row r="20" spans="1:25" s="4" customFormat="1" ht="24">
      <c r="A20" s="105" t="s">
        <v>42</v>
      </c>
      <c r="B20" s="106" t="s">
        <v>124</v>
      </c>
      <c r="C20" s="44">
        <f t="shared" ref="C20:U20" si="13">SUM(C16:C19)</f>
        <v>2272540</v>
      </c>
      <c r="D20" s="44">
        <f t="shared" si="13"/>
        <v>2972586</v>
      </c>
      <c r="E20" s="44">
        <f t="shared" si="13"/>
        <v>4014517.16964</v>
      </c>
      <c r="F20" s="44">
        <f t="shared" si="13"/>
        <v>4704400</v>
      </c>
      <c r="G20" s="44">
        <f t="shared" si="13"/>
        <v>5214771</v>
      </c>
      <c r="H20" s="44">
        <f t="shared" si="13"/>
        <v>5313171</v>
      </c>
      <c r="I20" s="44">
        <f t="shared" si="13"/>
        <v>6202272</v>
      </c>
      <c r="J20" s="44">
        <f t="shared" si="13"/>
        <v>6709636</v>
      </c>
      <c r="K20" s="44">
        <f t="shared" si="13"/>
        <v>8446588</v>
      </c>
      <c r="L20" s="44">
        <f t="shared" si="13"/>
        <v>10848826</v>
      </c>
      <c r="M20" s="44">
        <f t="shared" si="13"/>
        <v>12682431</v>
      </c>
      <c r="N20" s="44">
        <f t="shared" si="13"/>
        <v>17431306</v>
      </c>
      <c r="O20" s="25">
        <f t="shared" si="13"/>
        <v>22520037</v>
      </c>
      <c r="P20" s="44">
        <f t="shared" si="13"/>
        <v>6281578</v>
      </c>
      <c r="Q20" s="44">
        <f t="shared" si="13"/>
        <v>12993242</v>
      </c>
      <c r="R20" s="44">
        <f t="shared" si="13"/>
        <v>20301883</v>
      </c>
      <c r="S20" s="25">
        <f t="shared" si="13"/>
        <v>28116260</v>
      </c>
      <c r="T20" s="44">
        <f t="shared" si="13"/>
        <v>8130158</v>
      </c>
      <c r="U20" s="44">
        <f t="shared" si="13"/>
        <v>16287640</v>
      </c>
      <c r="V20" s="44">
        <f t="shared" ref="V20:W20" si="14">SUM(V16:V19)</f>
        <v>24876820</v>
      </c>
      <c r="W20" s="25">
        <f t="shared" si="14"/>
        <v>32394097</v>
      </c>
      <c r="X20" s="44">
        <f t="shared" ref="X20:Y20" si="15">SUM(X16:X19)</f>
        <v>4387287</v>
      </c>
      <c r="Y20" s="40">
        <f t="shared" si="15"/>
        <v>7612104</v>
      </c>
    </row>
    <row r="21" spans="1:25" ht="7.5" customHeight="1">
      <c r="A21" s="103"/>
      <c r="B21" s="27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22"/>
      <c r="P21" s="36"/>
      <c r="Q21" s="36"/>
      <c r="R21" s="36"/>
      <c r="S21" s="22"/>
      <c r="T21" s="36"/>
      <c r="U21" s="36"/>
      <c r="V21" s="36"/>
      <c r="W21" s="22"/>
      <c r="X21" s="36"/>
      <c r="Y21" s="37"/>
    </row>
    <row r="22" spans="1:25" ht="12" customHeight="1">
      <c r="A22" s="81" t="s">
        <v>43</v>
      </c>
      <c r="B22" s="82" t="s">
        <v>125</v>
      </c>
      <c r="C22" s="36">
        <v>-728079</v>
      </c>
      <c r="D22" s="36">
        <v>-1215255</v>
      </c>
      <c r="E22" s="36">
        <v>-1675293</v>
      </c>
      <c r="F22" s="36">
        <v>-1886151</v>
      </c>
      <c r="G22" s="36">
        <v>-2311329</v>
      </c>
      <c r="H22" s="36">
        <v>-2179532</v>
      </c>
      <c r="I22" s="36">
        <v>-2039938</v>
      </c>
      <c r="J22" s="36">
        <v>-3088547</v>
      </c>
      <c r="K22" s="36">
        <v>-3261690</v>
      </c>
      <c r="L22" s="36">
        <v>-3606540</v>
      </c>
      <c r="M22" s="36">
        <v>-3935040</v>
      </c>
      <c r="N22" s="36">
        <v>-4915550</v>
      </c>
      <c r="O22" s="22">
        <v>-6262538</v>
      </c>
      <c r="P22" s="36">
        <v>-1703278</v>
      </c>
      <c r="Q22" s="36">
        <v>-3434007</v>
      </c>
      <c r="R22" s="36">
        <v>-5388092</v>
      </c>
      <c r="S22" s="22">
        <v>-7357290</v>
      </c>
      <c r="T22" s="36">
        <v>-2066635</v>
      </c>
      <c r="U22" s="36">
        <v>-4197533</v>
      </c>
      <c r="V22" s="36">
        <v>-6422712</v>
      </c>
      <c r="W22" s="22">
        <v>-8551295</v>
      </c>
      <c r="X22" s="36">
        <v>-2015441</v>
      </c>
      <c r="Y22" s="37">
        <v>-4037883</v>
      </c>
    </row>
    <row r="23" spans="1:25" ht="12" customHeight="1">
      <c r="A23" s="81" t="s">
        <v>44</v>
      </c>
      <c r="B23" s="82" t="s">
        <v>126</v>
      </c>
      <c r="C23" s="36">
        <v>-401303</v>
      </c>
      <c r="D23" s="36">
        <v>-541958</v>
      </c>
      <c r="E23" s="36">
        <v>-562414</v>
      </c>
      <c r="F23" s="36">
        <v>-595987</v>
      </c>
      <c r="G23" s="36">
        <v>-742406</v>
      </c>
      <c r="H23" s="36">
        <v>-653082</v>
      </c>
      <c r="I23" s="36">
        <v>-681217</v>
      </c>
      <c r="J23" s="36">
        <v>-730006</v>
      </c>
      <c r="K23" s="36">
        <v>-1060875</v>
      </c>
      <c r="L23" s="36">
        <v>-1183654</v>
      </c>
      <c r="M23" s="36">
        <v>-1175214</v>
      </c>
      <c r="N23" s="36">
        <v>-1624437</v>
      </c>
      <c r="O23" s="22">
        <v>-1686377</v>
      </c>
      <c r="P23" s="36">
        <v>-409051</v>
      </c>
      <c r="Q23" s="36">
        <v>-819731</v>
      </c>
      <c r="R23" s="36">
        <v>-1342581</v>
      </c>
      <c r="S23" s="22">
        <v>-1955289</v>
      </c>
      <c r="T23" s="36">
        <v>-551863</v>
      </c>
      <c r="U23" s="36">
        <v>-1117224</v>
      </c>
      <c r="V23" s="36">
        <v>-1718045</v>
      </c>
      <c r="W23" s="22">
        <v>-2390111</v>
      </c>
      <c r="X23" s="36">
        <v>-534479</v>
      </c>
      <c r="Y23" s="37">
        <v>-1067915</v>
      </c>
    </row>
    <row r="24" spans="1:25" ht="12" customHeight="1">
      <c r="A24" s="81" t="s">
        <v>64</v>
      </c>
      <c r="B24" s="82" t="s">
        <v>127</v>
      </c>
      <c r="C24" s="36">
        <v>0</v>
      </c>
      <c r="D24" s="36">
        <v>0</v>
      </c>
      <c r="E24" s="36">
        <v>0</v>
      </c>
      <c r="F24" s="36">
        <v>0</v>
      </c>
      <c r="G24" s="36">
        <v>11725</v>
      </c>
      <c r="H24" s="36">
        <v>0</v>
      </c>
      <c r="I24" s="36">
        <v>0</v>
      </c>
      <c r="J24" s="36">
        <v>964700</v>
      </c>
      <c r="K24" s="36">
        <v>10775</v>
      </c>
      <c r="L24" s="36">
        <v>6600</v>
      </c>
      <c r="M24" s="36">
        <v>9174</v>
      </c>
      <c r="N24" s="36">
        <v>37</v>
      </c>
      <c r="O24" s="22">
        <v>369038</v>
      </c>
      <c r="P24" s="36">
        <v>1957</v>
      </c>
      <c r="Q24" s="36">
        <v>3943</v>
      </c>
      <c r="R24" s="36">
        <v>11121</v>
      </c>
      <c r="S24" s="22">
        <v>13608</v>
      </c>
      <c r="T24" s="36">
        <v>2342</v>
      </c>
      <c r="U24" s="36">
        <v>5588</v>
      </c>
      <c r="V24" s="36">
        <v>10934</v>
      </c>
      <c r="W24" s="22">
        <v>13274</v>
      </c>
      <c r="X24" s="36">
        <v>926</v>
      </c>
      <c r="Y24" s="37">
        <v>1636</v>
      </c>
    </row>
    <row r="25" spans="1:25" ht="12" customHeight="1">
      <c r="A25" s="81" t="s">
        <v>65</v>
      </c>
      <c r="B25" s="82" t="s">
        <v>128</v>
      </c>
      <c r="C25" s="36">
        <v>0</v>
      </c>
      <c r="D25" s="36">
        <v>0</v>
      </c>
      <c r="E25" s="36">
        <v>0</v>
      </c>
      <c r="F25" s="36">
        <v>-5310</v>
      </c>
      <c r="G25" s="36">
        <v>0</v>
      </c>
      <c r="H25" s="36">
        <v>-407</v>
      </c>
      <c r="I25" s="36">
        <v>-591</v>
      </c>
      <c r="J25" s="36">
        <v>0</v>
      </c>
      <c r="K25" s="36">
        <v>0</v>
      </c>
      <c r="L25" s="36">
        <v>0</v>
      </c>
      <c r="M25" s="36">
        <v>0</v>
      </c>
      <c r="N25" s="36">
        <v>0</v>
      </c>
      <c r="O25" s="22">
        <v>-74593</v>
      </c>
      <c r="P25" s="36">
        <v>0</v>
      </c>
      <c r="Q25" s="36">
        <v>0</v>
      </c>
      <c r="R25" s="36">
        <v>0</v>
      </c>
      <c r="S25" s="22">
        <v>0</v>
      </c>
      <c r="T25" s="36">
        <v>0</v>
      </c>
      <c r="U25" s="36">
        <v>0</v>
      </c>
      <c r="V25" s="36">
        <v>0</v>
      </c>
      <c r="W25" s="22">
        <v>0</v>
      </c>
      <c r="X25" s="36">
        <v>0</v>
      </c>
      <c r="Y25" s="37">
        <v>0</v>
      </c>
    </row>
    <row r="26" spans="1:25" s="4" customFormat="1" ht="12" customHeight="1">
      <c r="A26" s="107" t="s">
        <v>45</v>
      </c>
      <c r="B26" s="104" t="s">
        <v>129</v>
      </c>
      <c r="C26" s="38">
        <f t="shared" ref="C26:N26" si="16">SUM(C20:C25)</f>
        <v>1143158</v>
      </c>
      <c r="D26" s="38">
        <f t="shared" si="16"/>
        <v>1215373</v>
      </c>
      <c r="E26" s="38">
        <f t="shared" si="16"/>
        <v>1776810.16964</v>
      </c>
      <c r="F26" s="38">
        <f t="shared" si="16"/>
        <v>2216952</v>
      </c>
      <c r="G26" s="38">
        <f t="shared" si="16"/>
        <v>2172761</v>
      </c>
      <c r="H26" s="38">
        <f t="shared" si="16"/>
        <v>2480150</v>
      </c>
      <c r="I26" s="38">
        <f t="shared" si="16"/>
        <v>3480526</v>
      </c>
      <c r="J26" s="38">
        <f t="shared" si="16"/>
        <v>3855783</v>
      </c>
      <c r="K26" s="38">
        <f t="shared" si="16"/>
        <v>4134798</v>
      </c>
      <c r="L26" s="38">
        <f t="shared" si="16"/>
        <v>6065232</v>
      </c>
      <c r="M26" s="38">
        <f t="shared" si="16"/>
        <v>7581351</v>
      </c>
      <c r="N26" s="38">
        <f t="shared" si="16"/>
        <v>10891356</v>
      </c>
      <c r="O26" s="23">
        <f>SUM(O20:O25)</f>
        <v>14865567</v>
      </c>
      <c r="P26" s="38">
        <f t="shared" ref="P26:R26" si="17">SUM(P20:P25)</f>
        <v>4171206</v>
      </c>
      <c r="Q26" s="38">
        <f t="shared" si="17"/>
        <v>8743447</v>
      </c>
      <c r="R26" s="38">
        <f t="shared" si="17"/>
        <v>13582331</v>
      </c>
      <c r="S26" s="23">
        <f t="shared" ref="S26:V26" si="18">SUM(S20:S25)</f>
        <v>18817289</v>
      </c>
      <c r="T26" s="38">
        <f t="shared" si="18"/>
        <v>5514002</v>
      </c>
      <c r="U26" s="38">
        <f t="shared" si="18"/>
        <v>10978471</v>
      </c>
      <c r="V26" s="38">
        <f t="shared" si="18"/>
        <v>16746997</v>
      </c>
      <c r="W26" s="23">
        <f t="shared" ref="W26:X26" si="19">SUM(W20:W25)</f>
        <v>21465965</v>
      </c>
      <c r="X26" s="38">
        <f t="shared" si="19"/>
        <v>1838293</v>
      </c>
      <c r="Y26" s="43">
        <f t="shared" ref="Y26" si="20">SUM(Y20:Y25)</f>
        <v>2507942</v>
      </c>
    </row>
    <row r="27" spans="1:25" ht="7.5" customHeight="1">
      <c r="A27" s="81"/>
      <c r="B27" s="82"/>
      <c r="C27" s="36"/>
      <c r="D27" s="36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24"/>
      <c r="P27" s="41"/>
      <c r="Q27" s="41"/>
      <c r="R27" s="41"/>
      <c r="S27" s="24"/>
      <c r="T27" s="41"/>
      <c r="U27" s="41"/>
      <c r="V27" s="41"/>
      <c r="W27" s="24"/>
      <c r="X27" s="41"/>
      <c r="Y27" s="42"/>
    </row>
    <row r="28" spans="1:25">
      <c r="A28" s="81" t="s">
        <v>46</v>
      </c>
      <c r="B28" s="82" t="s">
        <v>130</v>
      </c>
      <c r="C28" s="36">
        <v>-210199</v>
      </c>
      <c r="D28" s="36">
        <v>-267610</v>
      </c>
      <c r="E28" s="36">
        <v>-501457</v>
      </c>
      <c r="F28" s="36">
        <v>-581597</v>
      </c>
      <c r="G28" s="36">
        <v>-555693</v>
      </c>
      <c r="H28" s="36">
        <v>-538031</v>
      </c>
      <c r="I28" s="36">
        <v>-729973</v>
      </c>
      <c r="J28" s="36">
        <v>-1008381</v>
      </c>
      <c r="K28" s="36">
        <v>-842957</v>
      </c>
      <c r="L28" s="36">
        <v>-1239399</v>
      </c>
      <c r="M28" s="36">
        <v>-1537347</v>
      </c>
      <c r="N28" s="36">
        <v>-2218755</v>
      </c>
      <c r="O28" s="22">
        <v>-2975060</v>
      </c>
      <c r="P28" s="36">
        <v>-865850</v>
      </c>
      <c r="Q28" s="36">
        <v>-1738301</v>
      </c>
      <c r="R28" s="36">
        <v>-2958860</v>
      </c>
      <c r="S28" s="22">
        <v>-4021407</v>
      </c>
      <c r="T28" s="36">
        <v>-1116199</v>
      </c>
      <c r="U28" s="36">
        <v>-2202940</v>
      </c>
      <c r="V28" s="36">
        <v>-5449444</v>
      </c>
      <c r="W28" s="22">
        <v>-6556206</v>
      </c>
      <c r="X28" s="36">
        <v>-452364</v>
      </c>
      <c r="Y28" s="37">
        <v>-619808</v>
      </c>
    </row>
    <row r="29" spans="1:25" ht="12" customHeight="1">
      <c r="A29" s="105" t="s">
        <v>47</v>
      </c>
      <c r="B29" s="106" t="s">
        <v>131</v>
      </c>
      <c r="C29" s="44">
        <f t="shared" ref="C29:E29" si="21">SUM(C26:C28)</f>
        <v>932959</v>
      </c>
      <c r="D29" s="44">
        <f t="shared" si="21"/>
        <v>947763</v>
      </c>
      <c r="E29" s="44">
        <f t="shared" si="21"/>
        <v>1275353.16964</v>
      </c>
      <c r="F29" s="44">
        <f t="shared" ref="F29" si="22">SUM(F26:F28)</f>
        <v>1635355</v>
      </c>
      <c r="G29" s="44">
        <f>SUM(G26:G28)</f>
        <v>1617068</v>
      </c>
      <c r="H29" s="44">
        <f t="shared" ref="H29" si="23">SUM(H26:H28)</f>
        <v>1942119</v>
      </c>
      <c r="I29" s="44">
        <f t="shared" ref="I29" si="24">SUM(I26:I28)</f>
        <v>2750553</v>
      </c>
      <c r="J29" s="44">
        <f t="shared" ref="J29" si="25">SUM(J26:J28)</f>
        <v>2847402</v>
      </c>
      <c r="K29" s="44">
        <f t="shared" ref="K29" si="26">SUM(K26:K28)</f>
        <v>3291841</v>
      </c>
      <c r="L29" s="44">
        <f t="shared" ref="L29:U29" si="27">SUM(L26:L28)</f>
        <v>4825833</v>
      </c>
      <c r="M29" s="44">
        <f t="shared" ref="M29" si="28">SUM(M26:M28)</f>
        <v>6044004</v>
      </c>
      <c r="N29" s="44">
        <f t="shared" si="27"/>
        <v>8672601</v>
      </c>
      <c r="O29" s="25">
        <f t="shared" si="27"/>
        <v>11890507</v>
      </c>
      <c r="P29" s="44">
        <f t="shared" si="27"/>
        <v>3305356</v>
      </c>
      <c r="Q29" s="44">
        <f t="shared" si="27"/>
        <v>7005146</v>
      </c>
      <c r="R29" s="44">
        <f t="shared" si="27"/>
        <v>10623471</v>
      </c>
      <c r="S29" s="25">
        <f t="shared" si="27"/>
        <v>14795882</v>
      </c>
      <c r="T29" s="44">
        <f t="shared" si="27"/>
        <v>4397803</v>
      </c>
      <c r="U29" s="44">
        <f t="shared" si="27"/>
        <v>8775531</v>
      </c>
      <c r="V29" s="44">
        <f t="shared" ref="V29:X29" si="29">SUM(V26:V28)</f>
        <v>11297553</v>
      </c>
      <c r="W29" s="25">
        <f t="shared" si="29"/>
        <v>14909759</v>
      </c>
      <c r="X29" s="44">
        <f t="shared" si="29"/>
        <v>1385929</v>
      </c>
      <c r="Y29" s="45">
        <f t="shared" ref="Y29" si="30">SUM(Y26:Y28)</f>
        <v>1888134</v>
      </c>
    </row>
    <row r="30" spans="1:25" ht="7.5" customHeight="1">
      <c r="A30" s="81"/>
      <c r="B30" s="82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22"/>
      <c r="P30" s="36"/>
      <c r="Q30" s="36"/>
      <c r="R30" s="36"/>
      <c r="S30" s="22"/>
      <c r="T30" s="36"/>
      <c r="U30" s="36"/>
      <c r="V30" s="36"/>
      <c r="W30" s="22"/>
      <c r="X30" s="36"/>
      <c r="Y30" s="37"/>
    </row>
    <row r="31" spans="1:25" ht="12" customHeight="1">
      <c r="A31" s="78" t="s">
        <v>48</v>
      </c>
      <c r="B31" s="79" t="s">
        <v>132</v>
      </c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22"/>
      <c r="P31" s="36"/>
      <c r="Q31" s="36"/>
      <c r="R31" s="36"/>
      <c r="S31" s="22"/>
      <c r="T31" s="36"/>
      <c r="U31" s="36"/>
      <c r="V31" s="36"/>
      <c r="W31" s="22"/>
      <c r="X31" s="36"/>
      <c r="Y31" s="37"/>
    </row>
    <row r="32" spans="1:25" ht="24">
      <c r="A32" s="83" t="s">
        <v>200</v>
      </c>
      <c r="B32" s="84" t="s">
        <v>199</v>
      </c>
      <c r="C32" s="36">
        <v>46752</v>
      </c>
      <c r="D32" s="36">
        <v>0</v>
      </c>
      <c r="E32" s="36">
        <v>0</v>
      </c>
      <c r="F32" s="36">
        <v>-1244</v>
      </c>
      <c r="G32" s="36">
        <v>0</v>
      </c>
      <c r="H32" s="36">
        <v>0</v>
      </c>
      <c r="I32" s="36">
        <v>0</v>
      </c>
      <c r="J32" s="36">
        <v>0</v>
      </c>
      <c r="K32" s="36">
        <v>0</v>
      </c>
      <c r="L32" s="36">
        <v>0</v>
      </c>
      <c r="M32" s="36">
        <v>-79616</v>
      </c>
      <c r="N32" s="36">
        <v>773887</v>
      </c>
      <c r="O32" s="22">
        <v>-228624</v>
      </c>
      <c r="P32" s="36">
        <v>-207828</v>
      </c>
      <c r="Q32" s="36">
        <v>-140981</v>
      </c>
      <c r="R32" s="36">
        <v>1724576</v>
      </c>
      <c r="S32" s="22">
        <v>2786078</v>
      </c>
      <c r="T32" s="36">
        <v>608175</v>
      </c>
      <c r="U32" s="36">
        <v>2628813</v>
      </c>
      <c r="V32" s="36">
        <v>3983965</v>
      </c>
      <c r="W32" s="22">
        <v>4020028</v>
      </c>
      <c r="X32" s="36">
        <v>-468738</v>
      </c>
      <c r="Y32" s="37">
        <v>-1689318</v>
      </c>
    </row>
    <row r="33" spans="1:25" ht="12" customHeight="1">
      <c r="A33" s="81" t="s">
        <v>50</v>
      </c>
      <c r="B33" s="82" t="s">
        <v>134</v>
      </c>
      <c r="C33" s="36">
        <v>0</v>
      </c>
      <c r="D33" s="36">
        <v>29105</v>
      </c>
      <c r="E33" s="36">
        <v>0</v>
      </c>
      <c r="F33" s="36">
        <v>0</v>
      </c>
      <c r="G33" s="36">
        <v>1244</v>
      </c>
      <c r="H33" s="36">
        <v>0</v>
      </c>
      <c r="I33" s="36">
        <v>0</v>
      </c>
      <c r="J33" s="36">
        <v>0</v>
      </c>
      <c r="K33" s="36">
        <v>0</v>
      </c>
      <c r="L33" s="36">
        <v>0</v>
      </c>
      <c r="M33" s="36">
        <v>34946</v>
      </c>
      <c r="N33" s="36">
        <v>-121053</v>
      </c>
      <c r="O33" s="22">
        <v>-650082</v>
      </c>
      <c r="P33" s="36">
        <v>202018</v>
      </c>
      <c r="Q33" s="36">
        <v>443980</v>
      </c>
      <c r="R33" s="36">
        <v>288225</v>
      </c>
      <c r="S33" s="22">
        <v>-448364</v>
      </c>
      <c r="T33" s="36">
        <v>-844318</v>
      </c>
      <c r="U33" s="36">
        <v>-1635111</v>
      </c>
      <c r="V33" s="36">
        <v>-2552146</v>
      </c>
      <c r="W33" s="22">
        <v>-3854159</v>
      </c>
      <c r="X33" s="36">
        <v>-1176190</v>
      </c>
      <c r="Y33" s="37">
        <v>-2125331</v>
      </c>
    </row>
    <row r="34" spans="1:25" ht="12" customHeight="1">
      <c r="A34" s="81" t="s">
        <v>51</v>
      </c>
      <c r="B34" s="82" t="s">
        <v>136</v>
      </c>
      <c r="C34" s="36">
        <v>-14324</v>
      </c>
      <c r="D34" s="36">
        <v>0</v>
      </c>
      <c r="E34" s="36">
        <v>0</v>
      </c>
      <c r="F34" s="36">
        <v>0</v>
      </c>
      <c r="G34" s="36">
        <v>0</v>
      </c>
      <c r="H34" s="36">
        <v>0</v>
      </c>
      <c r="I34" s="36">
        <v>0</v>
      </c>
      <c r="J34" s="36">
        <v>0</v>
      </c>
      <c r="K34" s="36">
        <v>0</v>
      </c>
      <c r="L34" s="36">
        <v>0</v>
      </c>
      <c r="M34" s="36">
        <v>0</v>
      </c>
      <c r="N34" s="36">
        <v>0</v>
      </c>
      <c r="O34" s="22">
        <v>0</v>
      </c>
      <c r="P34" s="36"/>
      <c r="Q34" s="36"/>
      <c r="R34" s="36"/>
      <c r="S34" s="22">
        <v>0</v>
      </c>
      <c r="T34" s="36"/>
      <c r="U34" s="36"/>
      <c r="V34" s="36">
        <v>0</v>
      </c>
      <c r="W34" s="22">
        <v>0</v>
      </c>
      <c r="X34" s="36"/>
      <c r="Y34" s="37"/>
    </row>
    <row r="35" spans="1:25" ht="12" customHeight="1">
      <c r="A35" s="81" t="s">
        <v>52</v>
      </c>
      <c r="B35" s="82" t="s">
        <v>135</v>
      </c>
      <c r="C35" s="36">
        <v>-9357</v>
      </c>
      <c r="D35" s="36">
        <v>-5821</v>
      </c>
      <c r="E35" s="36">
        <v>0</v>
      </c>
      <c r="F35" s="36">
        <v>249</v>
      </c>
      <c r="G35" s="36">
        <v>-249</v>
      </c>
      <c r="H35" s="36">
        <v>0</v>
      </c>
      <c r="I35" s="36">
        <v>0</v>
      </c>
      <c r="J35" s="36">
        <v>0</v>
      </c>
      <c r="K35" s="36">
        <v>0</v>
      </c>
      <c r="L35" s="36">
        <v>0</v>
      </c>
      <c r="M35" s="36">
        <v>8934</v>
      </c>
      <c r="N35" s="36">
        <v>-130567</v>
      </c>
      <c r="O35" s="22">
        <v>175741</v>
      </c>
      <c r="P35" s="36">
        <v>1162</v>
      </c>
      <c r="Q35" s="36">
        <v>-60600</v>
      </c>
      <c r="R35" s="36">
        <v>-402560</v>
      </c>
      <c r="S35" s="22">
        <v>-467543</v>
      </c>
      <c r="T35" s="36">
        <v>47229</v>
      </c>
      <c r="U35" s="36">
        <v>-198740</v>
      </c>
      <c r="V35" s="36">
        <v>-461314</v>
      </c>
      <c r="W35" s="22">
        <v>-144826</v>
      </c>
      <c r="X35" s="36">
        <v>411232</v>
      </c>
      <c r="Y35" s="37">
        <v>953662</v>
      </c>
    </row>
    <row r="36" spans="1:25" ht="12" customHeight="1">
      <c r="A36" s="101" t="s">
        <v>137</v>
      </c>
      <c r="B36" s="102" t="s">
        <v>138</v>
      </c>
      <c r="C36" s="38">
        <f>SUM(C32:C35)</f>
        <v>23071</v>
      </c>
      <c r="D36" s="38">
        <f>SUM(D32:D35)</f>
        <v>23284</v>
      </c>
      <c r="E36" s="38">
        <f>SUM(E32:E35)</f>
        <v>0</v>
      </c>
      <c r="F36" s="38">
        <f>SUM(F32:F35)</f>
        <v>-995</v>
      </c>
      <c r="G36" s="38">
        <f>SUM(G32:G35)</f>
        <v>995</v>
      </c>
      <c r="H36" s="38">
        <f t="shared" ref="H36:I36" si="31">SUM(H32:H35)</f>
        <v>0</v>
      </c>
      <c r="I36" s="38">
        <f t="shared" si="31"/>
        <v>0</v>
      </c>
      <c r="J36" s="38">
        <f t="shared" ref="J36" si="32">SUM(J32:J35)</f>
        <v>0</v>
      </c>
      <c r="K36" s="38">
        <f t="shared" ref="K36" si="33">SUM(K32:K35)</f>
        <v>0</v>
      </c>
      <c r="L36" s="38">
        <f t="shared" ref="L36:V36" si="34">SUM(L32:L35)</f>
        <v>0</v>
      </c>
      <c r="M36" s="38">
        <f t="shared" si="34"/>
        <v>-35736</v>
      </c>
      <c r="N36" s="38">
        <f t="shared" si="34"/>
        <v>522267</v>
      </c>
      <c r="O36" s="23">
        <f t="shared" si="34"/>
        <v>-702965</v>
      </c>
      <c r="P36" s="38">
        <f t="shared" si="34"/>
        <v>-4648</v>
      </c>
      <c r="Q36" s="38">
        <f t="shared" si="34"/>
        <v>242399</v>
      </c>
      <c r="R36" s="38">
        <f t="shared" si="34"/>
        <v>1610241</v>
      </c>
      <c r="S36" s="23">
        <f t="shared" si="34"/>
        <v>1870171</v>
      </c>
      <c r="T36" s="38">
        <f t="shared" si="34"/>
        <v>-188914</v>
      </c>
      <c r="U36" s="38">
        <f t="shared" si="34"/>
        <v>794962</v>
      </c>
      <c r="V36" s="38">
        <f t="shared" si="34"/>
        <v>970505</v>
      </c>
      <c r="W36" s="23">
        <f t="shared" ref="W36:X36" si="35">SUM(W32:W35)</f>
        <v>21043</v>
      </c>
      <c r="X36" s="38">
        <f t="shared" si="35"/>
        <v>-1233696</v>
      </c>
      <c r="Y36" s="39">
        <f t="shared" ref="Y36" si="36">SUM(Y32:Y35)</f>
        <v>-2860987</v>
      </c>
    </row>
    <row r="37" spans="1:25" s="2" customFormat="1" ht="7.5" customHeight="1">
      <c r="A37" s="81"/>
      <c r="B37" s="82"/>
      <c r="C37" s="36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23"/>
      <c r="P37" s="38"/>
      <c r="Q37" s="38"/>
      <c r="R37" s="38"/>
      <c r="S37" s="23"/>
      <c r="T37" s="38"/>
      <c r="U37" s="38"/>
      <c r="V37" s="38"/>
      <c r="W37" s="23"/>
      <c r="X37" s="38"/>
      <c r="Y37" s="39"/>
    </row>
    <row r="38" spans="1:25" ht="12" customHeight="1">
      <c r="A38" s="105" t="s">
        <v>53</v>
      </c>
      <c r="B38" s="106" t="s">
        <v>139</v>
      </c>
      <c r="C38" s="44">
        <f t="shared" ref="C38:L38" si="37">C29+C36</f>
        <v>956030</v>
      </c>
      <c r="D38" s="44">
        <f t="shared" si="37"/>
        <v>971047</v>
      </c>
      <c r="E38" s="44">
        <f t="shared" si="37"/>
        <v>1275353.16964</v>
      </c>
      <c r="F38" s="44">
        <f t="shared" si="37"/>
        <v>1634360</v>
      </c>
      <c r="G38" s="44">
        <f t="shared" si="37"/>
        <v>1618063</v>
      </c>
      <c r="H38" s="44">
        <f t="shared" si="37"/>
        <v>1942119</v>
      </c>
      <c r="I38" s="44">
        <f t="shared" si="37"/>
        <v>2750553</v>
      </c>
      <c r="J38" s="44">
        <f t="shared" si="37"/>
        <v>2847402</v>
      </c>
      <c r="K38" s="44">
        <f t="shared" si="37"/>
        <v>3291841</v>
      </c>
      <c r="L38" s="44">
        <f t="shared" si="37"/>
        <v>4825833</v>
      </c>
      <c r="M38" s="44">
        <f>M29+M36</f>
        <v>6008268</v>
      </c>
      <c r="N38" s="44">
        <f>N29+N36</f>
        <v>9194868</v>
      </c>
      <c r="O38" s="25">
        <f>O29+O36</f>
        <v>11187542</v>
      </c>
      <c r="P38" s="44">
        <f t="shared" ref="P38:U38" si="38">P29+P36</f>
        <v>3300708</v>
      </c>
      <c r="Q38" s="44">
        <f t="shared" si="38"/>
        <v>7247545</v>
      </c>
      <c r="R38" s="44">
        <f t="shared" si="38"/>
        <v>12233712</v>
      </c>
      <c r="S38" s="25">
        <f>S29+S36</f>
        <v>16666053</v>
      </c>
      <c r="T38" s="44">
        <f t="shared" si="38"/>
        <v>4208889</v>
      </c>
      <c r="U38" s="44">
        <f t="shared" si="38"/>
        <v>9570493</v>
      </c>
      <c r="V38" s="44">
        <f>V29+V36</f>
        <v>12268058</v>
      </c>
      <c r="W38" s="25">
        <f>W29+W36</f>
        <v>14930802</v>
      </c>
      <c r="X38" s="44">
        <f t="shared" ref="X38:Y38" si="39">X29+X36</f>
        <v>152233</v>
      </c>
      <c r="Y38" s="45">
        <f t="shared" si="39"/>
        <v>-972853</v>
      </c>
    </row>
    <row r="39" spans="1:25" s="2" customFormat="1" ht="6.75" customHeight="1">
      <c r="A39" s="81"/>
      <c r="B39" s="82"/>
      <c r="C39" s="36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23"/>
      <c r="P39" s="38"/>
      <c r="Q39" s="38"/>
      <c r="R39" s="38"/>
      <c r="S39" s="23"/>
      <c r="T39" s="38"/>
      <c r="U39" s="38"/>
      <c r="V39" s="38"/>
      <c r="W39" s="23"/>
      <c r="X39" s="38"/>
      <c r="Y39" s="39"/>
    </row>
    <row r="40" spans="1:25" ht="24">
      <c r="A40" s="81" t="s">
        <v>69</v>
      </c>
      <c r="B40" s="84" t="s">
        <v>140</v>
      </c>
      <c r="C40" s="36" t="s">
        <v>63</v>
      </c>
      <c r="D40" s="36" t="s">
        <v>63</v>
      </c>
      <c r="E40" s="36" t="s">
        <v>63</v>
      </c>
      <c r="F40" s="36" t="s">
        <v>63</v>
      </c>
      <c r="G40" s="36" t="s">
        <v>63</v>
      </c>
      <c r="H40" s="36" t="s">
        <v>63</v>
      </c>
      <c r="I40" s="36" t="s">
        <v>63</v>
      </c>
      <c r="J40" s="108">
        <f>J29/BS!J38</f>
        <v>23.728349999999999</v>
      </c>
      <c r="K40" s="108">
        <f>K29/BS!K38</f>
        <v>27.432008333333332</v>
      </c>
      <c r="L40" s="108">
        <f>L29/BS!L38</f>
        <v>40.215274999999998</v>
      </c>
      <c r="M40" s="108">
        <f>M29/BS!M38</f>
        <v>50.366700000000002</v>
      </c>
      <c r="N40" s="108">
        <f>N29/BS!N38</f>
        <v>72.271675000000002</v>
      </c>
      <c r="O40" s="109">
        <f>O29/BS!O38</f>
        <v>99.087558333333334</v>
      </c>
      <c r="P40" s="108">
        <f>P29/BS!P38</f>
        <v>27.544633333333334</v>
      </c>
      <c r="Q40" s="108">
        <f>Q29/BS!Q38</f>
        <v>58.376216666666664</v>
      </c>
      <c r="R40" s="108">
        <f>R29/BS!R38</f>
        <v>88.528925000000001</v>
      </c>
      <c r="S40" s="109">
        <f>S29/BS!S38</f>
        <v>123.29901666666666</v>
      </c>
      <c r="T40" s="108">
        <f>T29/BS!T38</f>
        <v>36.648358333333334</v>
      </c>
      <c r="U40" s="108">
        <f>U29/BS!U38</f>
        <v>73.129424999999998</v>
      </c>
      <c r="V40" s="108">
        <f>V29/BS!V38</f>
        <v>94.146275000000003</v>
      </c>
      <c r="W40" s="109">
        <f>W29/BS!W38</f>
        <v>124.24799166666666</v>
      </c>
      <c r="X40" s="108">
        <f>X29/BS!X38</f>
        <v>11.549408333333334</v>
      </c>
      <c r="Y40" s="46">
        <f>Y29/BS!Y38</f>
        <v>15.734450000000001</v>
      </c>
    </row>
    <row r="41" spans="1:25" s="2" customFormat="1" ht="6.75" customHeight="1">
      <c r="A41" s="81"/>
      <c r="B41" s="82"/>
      <c r="C41" s="36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23"/>
      <c r="P41" s="38"/>
      <c r="Q41" s="38"/>
      <c r="R41" s="38"/>
      <c r="S41" s="23"/>
      <c r="T41" s="38"/>
      <c r="U41" s="38"/>
      <c r="V41" s="38"/>
      <c r="W41" s="23"/>
      <c r="X41" s="38"/>
      <c r="Y41" s="47"/>
    </row>
    <row r="42" spans="1:25">
      <c r="A42" s="78" t="s">
        <v>166</v>
      </c>
      <c r="B42" s="79" t="s">
        <v>183</v>
      </c>
      <c r="C42" s="53"/>
      <c r="D42" s="53"/>
      <c r="E42" s="53"/>
      <c r="F42" s="53"/>
      <c r="G42" s="53"/>
      <c r="H42" s="53"/>
      <c r="I42" s="53"/>
      <c r="J42" s="53"/>
      <c r="K42" s="53"/>
      <c r="L42" s="53"/>
      <c r="M42" s="53"/>
      <c r="N42" s="48"/>
      <c r="O42" s="29"/>
      <c r="P42" s="48"/>
      <c r="Q42" s="48"/>
      <c r="R42" s="48"/>
      <c r="S42" s="29"/>
      <c r="T42" s="48"/>
      <c r="U42" s="48"/>
      <c r="V42" s="48"/>
      <c r="W42" s="29"/>
      <c r="X42" s="48"/>
      <c r="Y42" s="49"/>
    </row>
    <row r="43" spans="1:25">
      <c r="A43" s="81" t="s">
        <v>189</v>
      </c>
      <c r="B43" s="82" t="s">
        <v>191</v>
      </c>
      <c r="C43" s="16">
        <v>0.21299999999999999</v>
      </c>
      <c r="D43" s="16">
        <f>PL!D29/AVERAGE(BS!C42:D42)</f>
        <v>0.17619340462894764</v>
      </c>
      <c r="E43" s="16">
        <f>PL!E29/AVERAGE(BS!D42:E42)</f>
        <v>0.20464639628676867</v>
      </c>
      <c r="F43" s="16">
        <f>PL!F29/AVERAGE(BS!E42:F42)</f>
        <v>0.22647621958494327</v>
      </c>
      <c r="G43" s="16">
        <f>PL!G29/AVERAGE(BS!F42:G42)</f>
        <v>0.18401834325135702</v>
      </c>
      <c r="H43" s="16">
        <f>PL!H29/AVERAGE(BS!G42:H42)</f>
        <v>0.19059480138898</v>
      </c>
      <c r="I43" s="16">
        <f>PL!I29/AVERAGE(BS!H42:I42)</f>
        <v>0.22861122623643315</v>
      </c>
      <c r="J43" s="16">
        <f>PL!J29/AVERAGE(BS!I42:J42)</f>
        <v>0.25272758813828505</v>
      </c>
      <c r="K43" s="16">
        <f>PL!K29/AVERAGE(BS!J42:K42)</f>
        <v>0.32731425187332325</v>
      </c>
      <c r="L43" s="16">
        <f>PL!L29/AVERAGE(BS!K42:L42)</f>
        <v>0.38732925590841022</v>
      </c>
      <c r="M43" s="16">
        <f>PL!M29/AVERAGE(BS!L42:M42)</f>
        <v>0.38906967284373373</v>
      </c>
      <c r="N43" s="16">
        <f>PL!N29/AVERAGE(BS!M42:N42)</f>
        <v>0.40084733216732682</v>
      </c>
      <c r="O43" s="28">
        <f>PL!O29/AVERAGE(BS!N42:O42)</f>
        <v>0.39665862219013209</v>
      </c>
      <c r="P43" s="16">
        <v>0.40179344568261993</v>
      </c>
      <c r="Q43" s="16">
        <v>0.39119573895946708</v>
      </c>
      <c r="R43" s="16">
        <v>0.38422623511936188</v>
      </c>
      <c r="S43" s="28">
        <f>PL!S29/AVERAGE(BS!O42,BS!S42)</f>
        <v>0.376937550826693</v>
      </c>
      <c r="T43" s="16">
        <f>(T29+$S$29-P29)/AVERAGE(BS!T42,BS!P42)</f>
        <v>0.3782262593664289</v>
      </c>
      <c r="U43" s="16">
        <f>(U29+$S$29-Q29)/AVERAGE(BS!U42,BS!Q42)</f>
        <v>0.36682121689748454</v>
      </c>
      <c r="V43" s="16">
        <f>(V29+$S$29-R29)/AVERAGE(BS!V42,BS!R42)</f>
        <v>0.3205973710726433</v>
      </c>
      <c r="W43" s="28">
        <f>(W29+$S$29-S29)/AVERAGE(BS!W42,BS!S42)</f>
        <v>0.31289563653791141</v>
      </c>
      <c r="X43" s="16">
        <f>(X29+$W$29-T29)/AVERAGE(BS!X42,BS!T42)</f>
        <v>0.23876251112198957</v>
      </c>
      <c r="Y43" s="50">
        <f>(Y29+$W$29-U29)/AVERAGE(BS!Y42,BS!U42)</f>
        <v>0.16469735065819818</v>
      </c>
    </row>
    <row r="44" spans="1:25">
      <c r="A44" s="81" t="s">
        <v>190</v>
      </c>
      <c r="B44" s="82" t="s">
        <v>192</v>
      </c>
      <c r="C44" s="16">
        <v>6.3E-2</v>
      </c>
      <c r="D44" s="16">
        <f>PL!D29/AVERAGE(BS!C21:D21)</f>
        <v>5.4971597285951281E-2</v>
      </c>
      <c r="E44" s="16">
        <f>PL!E29/AVERAGE(BS!D21:E21)</f>
        <v>4.9828873287719136E-2</v>
      </c>
      <c r="F44" s="16">
        <f>PL!F29/AVERAGE(BS!E21:F21)</f>
        <v>4.5424071092599522E-2</v>
      </c>
      <c r="G44" s="16">
        <f>PL!G29/AVERAGE(BS!F21:G21)</f>
        <v>3.718501155682026E-2</v>
      </c>
      <c r="H44" s="16">
        <f>PL!H29/AVERAGE(BS!G21:H21)</f>
        <v>4.6819707102095084E-2</v>
      </c>
      <c r="I44" s="16">
        <f>PL!I29/AVERAGE(BS!H21:I21)</f>
        <v>7.1016640617190749E-2</v>
      </c>
      <c r="J44" s="16">
        <f>PL!J29/AVERAGE(BS!I21:J21)</f>
        <v>6.7467294266391725E-2</v>
      </c>
      <c r="K44" s="16">
        <f>PL!K29/AVERAGE(BS!J21:K21)</f>
        <v>6.1981659339896772E-2</v>
      </c>
      <c r="L44" s="16">
        <f>PL!L29/AVERAGE(BS!K21:L21)</f>
        <v>6.8384657539790561E-2</v>
      </c>
      <c r="M44" s="16">
        <f>PL!M29/AVERAGE(BS!L21:M21)</f>
        <v>6.7723564804962902E-2</v>
      </c>
      <c r="N44" s="16">
        <f>PL!N29/AVERAGE(BS!M21:N21)</f>
        <v>6.4228889797443178E-2</v>
      </c>
      <c r="O44" s="28">
        <f>PL!O29/AVERAGE(BS!N21:O21)</f>
        <v>6.6007538899744159E-2</v>
      </c>
      <c r="P44" s="16">
        <v>6.9678931607016326E-2</v>
      </c>
      <c r="Q44" s="16">
        <v>6.8072569860061008E-2</v>
      </c>
      <c r="R44" s="16">
        <v>6.5213799364496658E-2</v>
      </c>
      <c r="S44" s="28">
        <f>PL!S29/AVERAGE(BS!O21,BS!S21)</f>
        <v>6.51801593686549E-2</v>
      </c>
      <c r="T44" s="16">
        <f>(T29+$S$29-P29)/AVERAGE(BS!T21,BS!P21)</f>
        <v>6.8145918887920057E-2</v>
      </c>
      <c r="U44" s="16">
        <f>(U29+$S$29-Q29)/AVERAGE(BS!U21,BS!Q21)</f>
        <v>6.4407431939556059E-2</v>
      </c>
      <c r="V44" s="16">
        <f>(V29+$S$29-R29)/AVERAGE(BS!V21,BS!R21)</f>
        <v>5.6460047376038922E-2</v>
      </c>
      <c r="W44" s="28">
        <f>(W29+$S$29-S29)/AVERAGE(BS!W21,BS!S21)</f>
        <v>5.2611970461595617E-2</v>
      </c>
      <c r="X44" s="16">
        <f>(X29+$W$29-T29)/AVERAGE(BS!X21,BS!T21)</f>
        <v>4.2513547800270945E-2</v>
      </c>
      <c r="Y44" s="50">
        <f>(Y29+$W$29-U29)/AVERAGE(BS!Y21,BS!U21)</f>
        <v>2.9077986080765644E-2</v>
      </c>
    </row>
    <row r="45" spans="1:25">
      <c r="A45" s="81" t="s">
        <v>70</v>
      </c>
      <c r="B45" s="82" t="s">
        <v>151</v>
      </c>
      <c r="C45" s="16">
        <v>0.14099999999999999</v>
      </c>
      <c r="D45" s="16">
        <f>D9/AVERAGE(SUM(BS!D7,BS!D9,D57),SUM(BS!C7,BS!C9,PL!C57))</f>
        <v>0.16123313589654234</v>
      </c>
      <c r="E45" s="16">
        <f>E9/AVERAGE(SUM(BS!E7,BS!E9,E57),SUM(BS!D7,BS!D9,PL!D57))</f>
        <v>0.14970571362761451</v>
      </c>
      <c r="F45" s="16">
        <f>F9/AVERAGE(SUM(BS!F7,BS!F9,F57),SUM(BS!E7,BS!E9,PL!E57))</f>
        <v>0.12790059365353049</v>
      </c>
      <c r="G45" s="16">
        <f>G9/AVERAGE(SUM(BS!G7,BS!G9,G57),SUM(BS!F7,BS!F9,PL!F57))</f>
        <v>0.11299978116267066</v>
      </c>
      <c r="H45" s="16">
        <f>H9/AVERAGE(SUM(BS!H7,BS!H9,H57),SUM(BS!G7,BS!G9,PL!G57))</f>
        <v>0.10599378215809643</v>
      </c>
      <c r="I45" s="16">
        <f>I9/AVERAGE(SUM(BS!I7,BS!I9,I57),SUM(BS!H7,BS!H9,PL!H57))</f>
        <v>0.11741702230234373</v>
      </c>
      <c r="J45" s="16">
        <f>J9/AVERAGE(SUM(BS!J7,BS!J9,J57),SUM(BS!I7,BS!I9,PL!I57))</f>
        <v>0.11963167470946266</v>
      </c>
      <c r="K45" s="16">
        <f>K9/AVERAGE(SUM(BS!K7,BS!K9,K57),SUM(BS!J7,BS!J9,PL!J57))</f>
        <v>0.12129466997330512</v>
      </c>
      <c r="L45" s="16">
        <f>L9/AVERAGE(SUM(BS!L7,BS!L9,L57),SUM(BS!K7,BS!K9,PL!K57))</f>
        <v>0.11309414100483096</v>
      </c>
      <c r="M45" s="16">
        <f>M9/AVERAGE(SUM(BS!M7,BS!M9,M57),SUM(BS!L7,BS!L9,PL!L57))</f>
        <v>0.10574007691035879</v>
      </c>
      <c r="N45" s="16">
        <f>N9/AVERAGE(SUM(BS!N7,BS!N9,N57),SUM(BS!M7,BS!M9,PL!M57))</f>
        <v>8.8811456375660208E-2</v>
      </c>
      <c r="O45" s="28">
        <f>O9/AVERAGE(SUM(BS!O7,BS!O9,O57),SUM(BS!N7,BS!N9,PL!N57))</f>
        <v>8.4104678352851459E-2</v>
      </c>
      <c r="P45" s="16">
        <v>8.7418183535288199E-2</v>
      </c>
      <c r="Q45" s="16">
        <v>8.5438492449624787E-2</v>
      </c>
      <c r="R45" s="16">
        <v>8.2267096309402377E-2</v>
      </c>
      <c r="S45" s="28">
        <f>S9/AVERAGE(SUM(BS!S7,BS!S9,S57),SUM(BS!O7,BS!O9,PL!O57))</f>
        <v>8.4553205561349501E-2</v>
      </c>
      <c r="T45" s="16">
        <f>(T9+$S$9-P9)/AVERAGE(SUM(BS!T7,BS!T9,T57),SUM(BS!P7,BS!P9,P57))</f>
        <v>9.0465948770424048E-2</v>
      </c>
      <c r="U45" s="16">
        <f>(U9+$S$9-Q9)/AVERAGE(SUM(BS!U7,BS!U9,U57),SUM(BS!Q7,BS!Q9,Q57))</f>
        <v>9.1267563406401853E-2</v>
      </c>
      <c r="V45" s="16">
        <f>(V9+$S$9-R9)/AVERAGE(SUM(BS!V7,BS!V9,V57),SUM(BS!R7,BS!R9,R57))</f>
        <v>9.4592545091344099E-2</v>
      </c>
      <c r="W45" s="28">
        <f>(W9+$S$9-S9)/AVERAGE(SUM(BS!W7,BS!W9,W57),SUM(BS!S7,BS!S9,S57))</f>
        <v>9.8684706433195366E-2</v>
      </c>
      <c r="X45" s="16">
        <f>(X9+$W$9-T9)/AVERAGE(SUM(BS!X7,BS!X9,X57),SUM(BS!T7,BS!T9,T57))</f>
        <v>0.10334434992682645</v>
      </c>
      <c r="Y45" s="51">
        <f>(Y9+$W$9-U9)/AVERAGE(SUM(BS!Y7,BS!Y9,Y57),SUM(BS!U7,BS!U9,U57))</f>
        <v>0.10247684012579628</v>
      </c>
    </row>
    <row r="46" spans="1:25">
      <c r="A46" s="81" t="s">
        <v>72</v>
      </c>
      <c r="B46" s="82" t="s">
        <v>142</v>
      </c>
      <c r="C46" s="16">
        <v>3.4000000000000002E-2</v>
      </c>
      <c r="D46" s="16">
        <f>D11/AVERAGE(SUM(BS!D7,BS!D9,D57),SUM(BS!C7,BS!C9,PL!C57))</f>
        <v>3.25787037395825E-2</v>
      </c>
      <c r="E46" s="16">
        <f>E11/AVERAGE(SUM(BS!E7,BS!E9,E57),SUM(BS!D7,BS!D9,PL!D57))</f>
        <v>2.7836470945302661E-2</v>
      </c>
      <c r="F46" s="16">
        <f>F11/AVERAGE(SUM(BS!F7,BS!F9,F57),SUM(BS!E7,BS!E9,PL!E57))</f>
        <v>2.663752192896553E-2</v>
      </c>
      <c r="G46" s="16">
        <f>G11/AVERAGE(SUM(BS!G7,BS!G9,G57),SUM(BS!F7,BS!F9,PL!F57))</f>
        <v>3.1570040871273984E-2</v>
      </c>
      <c r="H46" s="16">
        <f>H11/AVERAGE(SUM(BS!H7,BS!H9,H57),SUM(BS!G7,BS!G9,PL!G57))</f>
        <v>3.6041491420116152E-2</v>
      </c>
      <c r="I46" s="16">
        <f>I11/AVERAGE(SUM(BS!I7,BS!I9,I57),SUM(BS!H7,BS!H9,PL!H57))</f>
        <v>5.3811269297204596E-2</v>
      </c>
      <c r="J46" s="16">
        <f>J11/AVERAGE(SUM(BS!J7,BS!J9,J57),SUM(BS!I7,BS!I9,PL!I57))</f>
        <v>5.2745404608523422E-2</v>
      </c>
      <c r="K46" s="16">
        <f>K11/AVERAGE(SUM(BS!K7,BS!K9,K57),SUM(BS!J7,BS!J9,PL!J57))</f>
        <v>5.10018341801226E-2</v>
      </c>
      <c r="L46" s="16">
        <f>L11/AVERAGE(SUM(BS!L7,BS!L9,L57),SUM(BS!K7,BS!K9,PL!K57))</f>
        <v>5.4881100064068218E-2</v>
      </c>
      <c r="M46" s="16">
        <f>M11/AVERAGE(SUM(BS!M7,BS!M9,M57),SUM(BS!L7,BS!L9,PL!L57))</f>
        <v>5.0007342182954405E-2</v>
      </c>
      <c r="N46" s="16">
        <f>N11/AVERAGE(SUM(BS!N7,BS!N9,N57),SUM(BS!M7,BS!M9,PL!M57))</f>
        <v>5.4929177685565322E-2</v>
      </c>
      <c r="O46" s="28">
        <f>O11/AVERAGE(SUM(BS!O7,BS!O9,O57),SUM(BS!N7,BS!N9,PL!N57))</f>
        <v>6.0980137578655329E-2</v>
      </c>
      <c r="P46" s="16">
        <v>6.2365474685077124E-2</v>
      </c>
      <c r="Q46" s="16">
        <v>6.2133737340308928E-2</v>
      </c>
      <c r="R46" s="16">
        <v>6.0380997778252947E-2</v>
      </c>
      <c r="S46" s="28">
        <f>S11/AVERAGE(SUM(BS!S7,BS!S9,S57),SUM(BS!O7,BS!O9,PL!O57))</f>
        <v>6.0970060777384504E-2</v>
      </c>
      <c r="T46" s="16">
        <f>(T11+$S$11-P11)/AVERAGE(SUM(BS!T7,BS!T9,T57),SUM(BS!P7,BS!P9,P57))</f>
        <v>6.141030131013786E-2</v>
      </c>
      <c r="U46" s="16">
        <f>(U11+$S$11-Q11)/AVERAGE(SUM(BS!U7,BS!U9,U57),SUM(BS!Q7,BS!Q9,Q57))</f>
        <v>5.8405314825819211E-2</v>
      </c>
      <c r="V46" s="16">
        <f>(V11+$S$11-R11)/AVERAGE(SUM(BS!V7,BS!V9,V57),SUM(BS!R7,BS!R9,R57))</f>
        <v>5.949144606621394E-2</v>
      </c>
      <c r="W46" s="28">
        <f>(W11+$S$11-S11)/AVERAGE(SUM(BS!W7,BS!W9,W57),SUM(BS!S7,BS!S9,S57))</f>
        <v>6.1217268549075998E-2</v>
      </c>
      <c r="X46" s="16">
        <f>(X11+$W$11-T11)/AVERAGE(SUM(BS!X7,BS!X9,X57),SUM(BS!T7,BS!T9,T57))</f>
        <v>6.5287759399231843E-2</v>
      </c>
      <c r="Y46" s="51">
        <f>(Y11+$W$11-U11)/AVERAGE(SUM(BS!Y7,BS!Y9,Y57),SUM(BS!U7,BS!U9,U57))</f>
        <v>6.9235249412128275E-2</v>
      </c>
    </row>
    <row r="47" spans="1:25" ht="24">
      <c r="A47" s="83" t="s">
        <v>193</v>
      </c>
      <c r="B47" s="84" t="s">
        <v>194</v>
      </c>
      <c r="C47" s="16">
        <v>8.2798345377895655E-2</v>
      </c>
      <c r="D47" s="16">
        <f>-SUM(D22:D23)/AVERAGE(SUM(BS!D7,BS!D9,D57),SUM(BS!C7,BS!C9,PL!C57))</f>
        <v>0.11254614425027126</v>
      </c>
      <c r="E47" s="16">
        <f>-SUM(E22:E23)/AVERAGE(SUM(BS!E7,BS!E9,E57),SUM(BS!D7,BS!D9,PL!D57))</f>
        <v>9.6829244841566534E-2</v>
      </c>
      <c r="F47" s="16">
        <f>-SUM(F22:F23)/AVERAGE(SUM(BS!F7,BS!F9,F57),SUM(BS!E7,BS!E9,PL!E57))</f>
        <v>7.6528923650163186E-2</v>
      </c>
      <c r="G47" s="16">
        <f>-SUM(G22:G23)/AVERAGE(SUM(BS!G7,BS!G9,G57),SUM(BS!F7,BS!F9,PL!F57))</f>
        <v>7.8201534365815478E-2</v>
      </c>
      <c r="H47" s="16">
        <f>-SUM(H22:H23)/AVERAGE(SUM(BS!H7,BS!H9,H57),SUM(BS!G7,BS!G9,PL!G57))</f>
        <v>7.471068873203221E-2</v>
      </c>
      <c r="I47" s="16">
        <f>-SUM(I22:I23)/AVERAGE(SUM(BS!I7,BS!I9,I57),SUM(BS!H7,BS!H9,PL!H57))</f>
        <v>7.4895698336320274E-2</v>
      </c>
      <c r="J47" s="16">
        <f>-SUM(J22:J23)/AVERAGE(SUM(BS!J7,BS!J9,J57),SUM(BS!I7,BS!I9,PL!I57))</f>
        <v>9.6187674523513317E-2</v>
      </c>
      <c r="K47" s="16">
        <f>-SUM(K22:K23)/AVERAGE(SUM(BS!K7,BS!K9,K57),SUM(BS!J7,BS!J9,PL!J57))</f>
        <v>8.6264120660426186E-2</v>
      </c>
      <c r="L47" s="16">
        <f>-SUM(L22:L23)/AVERAGE(SUM(BS!L7,BS!L9,L57),SUM(BS!K7,BS!K9,PL!K57))</f>
        <v>7.1925568130041445E-2</v>
      </c>
      <c r="M47" s="16">
        <f>-SUM(M22:M23)/AVERAGE(SUM(BS!M7,BS!M9,M57),SUM(BS!L7,BS!L9,PL!L57))</f>
        <v>6.1006332769339318E-2</v>
      </c>
      <c r="N47" s="16">
        <f>-SUM(N22:N23)/AVERAGE(SUM(BS!N7,BS!N9,N57),SUM(BS!M7,BS!M9,PL!M57))</f>
        <v>5.3062290075954359E-2</v>
      </c>
      <c r="O47" s="28">
        <f>-SUM(O22:O23)/AVERAGE(SUM(BS!O7,BS!O9,O57),SUM(BS!N7,BS!N9,PL!N57))</f>
        <v>4.8297788842944438E-2</v>
      </c>
      <c r="P47" s="16">
        <v>4.798688482954272E-2</v>
      </c>
      <c r="Q47" s="16">
        <v>4.5046516159381544E-2</v>
      </c>
      <c r="R47" s="16">
        <v>4.4017483507195997E-2</v>
      </c>
      <c r="S47" s="28">
        <f>-SUM(S22:S23)/AVERAGE(SUM(BS!S7,BS!S9,S57),SUM(BS!O7,BS!O9,PL!O57))</f>
        <v>4.4509538358559933E-2</v>
      </c>
      <c r="T47" s="16">
        <f>-SUM(T22:T23,$S$22:$S$23,-SUM(P22:P23))/AVERAGE(SUM(BS!T7,BS!T9,T57),SUM(BS!P7,BS!P9,P57))</f>
        <v>4.5629570075396191E-2</v>
      </c>
      <c r="U47" s="16">
        <f>-SUM(U22:U23,$S$22:$S$23,-SUM(Q22:Q23))/AVERAGE(SUM(BS!U7,BS!U9,U57),SUM(BS!Q7,BS!Q9,Q57))</f>
        <v>4.3763094263645927E-2</v>
      </c>
      <c r="V47" s="16">
        <f>-SUM(V22:V23,$S$22:$S$23,-SUM(R22:R23))/AVERAGE(SUM(BS!V7,BS!V9,V57),SUM(BS!R7,BS!R9,R57))</f>
        <v>4.2695629125453466E-2</v>
      </c>
      <c r="W47" s="28">
        <f>-SUM(W22:W23,$S$22:$S$23,-SUM(S22:S23))/AVERAGE(SUM(BS!W7,BS!W9,W57),SUM(BS!S7,BS!S9,S57))</f>
        <v>4.2191564811665798E-2</v>
      </c>
      <c r="X47" s="16">
        <f>-SUM(X22:X23,$W$22:$W$23,-SUM(T22:T23))/AVERAGE(SUM(BS!X7,BS!X9,X57),SUM(BS!T7,BS!T9,T57))</f>
        <v>4.286494845507953E-2</v>
      </c>
      <c r="Y47" s="51">
        <f>-SUM(Y22:Y23,$W$22:$W$23,-SUM(U22:U23))/AVERAGE(SUM(BS!Y7,BS!Y9,Y57),SUM(BS!U7,BS!U9,U57))</f>
        <v>4.3053500943355708E-2</v>
      </c>
    </row>
    <row r="48" spans="1:25" ht="24">
      <c r="A48" s="81" t="s">
        <v>76</v>
      </c>
      <c r="B48" s="84" t="s">
        <v>143</v>
      </c>
      <c r="C48" s="16">
        <f t="shared" ref="C48:O48" si="40">-C11/SUM(C22:C23)</f>
        <v>0.41625154287920296</v>
      </c>
      <c r="D48" s="16">
        <f t="shared" si="40"/>
        <v>0.28946974555731148</v>
      </c>
      <c r="E48" s="16">
        <f t="shared" si="40"/>
        <v>0.28747999626403276</v>
      </c>
      <c r="F48" s="16">
        <f t="shared" si="40"/>
        <v>0.34807129982297519</v>
      </c>
      <c r="G48" s="16">
        <f t="shared" si="40"/>
        <v>0.40370104151146058</v>
      </c>
      <c r="H48" s="16">
        <f t="shared" si="40"/>
        <v>0.48241412349158763</v>
      </c>
      <c r="I48" s="16">
        <f t="shared" si="40"/>
        <v>0.71848277661507709</v>
      </c>
      <c r="J48" s="16">
        <f t="shared" si="40"/>
        <v>0.54835928688170621</v>
      </c>
      <c r="K48" s="16">
        <f t="shared" si="40"/>
        <v>0.59122881899982993</v>
      </c>
      <c r="L48" s="16">
        <f t="shared" si="40"/>
        <v>0.76302629914362552</v>
      </c>
      <c r="M48" s="16">
        <f t="shared" si="40"/>
        <v>0.81970739614899768</v>
      </c>
      <c r="N48" s="16">
        <f t="shared" si="40"/>
        <v>1.0351829445532537</v>
      </c>
      <c r="O48" s="28">
        <f t="shared" si="40"/>
        <v>1.2625865291049156</v>
      </c>
      <c r="P48" s="16">
        <v>1.2994068870562259</v>
      </c>
      <c r="Q48" s="16">
        <v>1.3792264053105838</v>
      </c>
      <c r="R48" s="16">
        <v>1.3716774386072172</v>
      </c>
      <c r="S48" s="28">
        <f>-S11/SUM(S22:S23)</f>
        <v>1.3698201110562391</v>
      </c>
      <c r="T48" s="16">
        <f>-(T11+$S$11-P11)/(SUM(T22:T23)+SUM($S$22:$S$23)-SUM(P22:P23))</f>
        <v>1.3458443988989228</v>
      </c>
      <c r="U48" s="16">
        <f>-(U11+$S$11-Q11)/(SUM(U22:U23)+SUM($S$22:$S$23)-SUM(Q22:Q23))</f>
        <v>1.3345791884358735</v>
      </c>
      <c r="V48" s="16">
        <f>-(V11+$S$11-R11)/(SUM(V22:V23)+SUM($S$22:$S$23)-SUM(R22:R23))</f>
        <v>1.3933849268600533</v>
      </c>
      <c r="W48" s="28">
        <f>-(W11+$S$11-S11)/(SUM(W22:W23)+SUM($S$22:$S$23)-SUM(S22:S23))</f>
        <v>1.4509361959514162</v>
      </c>
      <c r="X48" s="16">
        <f>-(X11+$W$11-T11)/(SUM(X22:X23)+SUM($W$22:$W$23)-SUM(T22:T23))</f>
        <v>1.5231036488391061</v>
      </c>
      <c r="Y48" s="50">
        <f>-(Y11+$W$11-U11)/(SUM(Y22:Y23)+SUM($W$22:$W$23)-SUM(U22:U23))</f>
        <v>1.6081212420615727</v>
      </c>
    </row>
    <row r="49" spans="1:25" ht="24">
      <c r="A49" s="81" t="s">
        <v>73</v>
      </c>
      <c r="B49" s="84" t="s">
        <v>152</v>
      </c>
      <c r="C49" s="16">
        <f t="shared" ref="C49:O49" si="41">-SUM(C22:C23)/C16</f>
        <v>0.50549025593145924</v>
      </c>
      <c r="D49" s="16">
        <f t="shared" si="41"/>
        <v>0.59387614536271738</v>
      </c>
      <c r="E49" s="16">
        <f t="shared" si="41"/>
        <v>0.54764054389890826</v>
      </c>
      <c r="F49" s="16">
        <f t="shared" si="41"/>
        <v>0.505494966511293</v>
      </c>
      <c r="G49" s="16">
        <f t="shared" si="41"/>
        <v>0.52926560710767989</v>
      </c>
      <c r="H49" s="16">
        <f t="shared" si="41"/>
        <v>0.51641034055276014</v>
      </c>
      <c r="I49" s="16">
        <f t="shared" si="41"/>
        <v>0.43722457103900075</v>
      </c>
      <c r="J49" s="16">
        <f t="shared" si="41"/>
        <v>0.55788504820156337</v>
      </c>
      <c r="K49" s="16">
        <f t="shared" si="41"/>
        <v>0.50068896545605046</v>
      </c>
      <c r="L49" s="16">
        <f t="shared" si="41"/>
        <v>0.42819140971976588</v>
      </c>
      <c r="M49" s="16">
        <f t="shared" si="41"/>
        <v>0.39169500693403669</v>
      </c>
      <c r="N49" s="16">
        <f t="shared" si="41"/>
        <v>0.36921221304490315</v>
      </c>
      <c r="O49" s="28">
        <f t="shared" si="41"/>
        <v>0.33289347705238415</v>
      </c>
      <c r="P49" s="16">
        <v>0.32037463498817248</v>
      </c>
      <c r="Q49" s="16">
        <v>0.30525063030832028</v>
      </c>
      <c r="R49" s="16">
        <v>0.30857393355811574</v>
      </c>
      <c r="S49" s="28">
        <f>-SUM(S22:S23)/S16</f>
        <v>0.30585857147375484</v>
      </c>
      <c r="T49" s="16">
        <f>-SUM(T22:T23,$S$22:$S$23,-SUM(P22:P23))/SUM(T16,$S$16,-P16)</f>
        <v>0.30043914075566286</v>
      </c>
      <c r="U49" s="16">
        <f>-SUM(U22:U23,$S$22:$S$23,-SUM(Q22:Q23))/SUM(U16,$S$16,-Q16)</f>
        <v>0.29239161283279685</v>
      </c>
      <c r="V49" s="16">
        <f>-SUM(V22:V23,$S$22:$S$23,-SUM(R22:R23))/SUM(V16,$S$16,-R16)</f>
        <v>0.27709321912485513</v>
      </c>
      <c r="W49" s="28">
        <f>-SUM(W22:W23,$S$22:$S$23,-SUM(S22:S23))/SUM(W16,$S$16,-S16)</f>
        <v>0.2638589349277497</v>
      </c>
      <c r="X49" s="16">
        <f>-SUM(X22:X23,$W$22:$W$23,-SUM(T22:T23))/SUM(X16,$W$16,-T16)</f>
        <v>0.25419209085618499</v>
      </c>
      <c r="Y49" s="51">
        <f>-SUM(Y22:Y23,$W$22:$W$23,-SUM(U22:U23))/SUM(Y16,$W$16,-U16)</f>
        <v>0.25073074970558118</v>
      </c>
    </row>
    <row r="50" spans="1:25">
      <c r="A50" s="110" t="s">
        <v>54</v>
      </c>
      <c r="B50" s="111" t="s">
        <v>153</v>
      </c>
      <c r="C50" s="123">
        <v>-5.4028007451230571E-3</v>
      </c>
      <c r="D50" s="123">
        <f t="shared" ref="D50:O50" si="42">-D18/AVERAGE(C56:D56)</f>
        <v>-2.4709004471721242E-3</v>
      </c>
      <c r="E50" s="123">
        <f t="shared" si="42"/>
        <v>2.4922669267613377E-3</v>
      </c>
      <c r="F50" s="123">
        <f t="shared" si="42"/>
        <v>6.8420897064738759E-3</v>
      </c>
      <c r="G50" s="123">
        <f t="shared" si="42"/>
        <v>9.6049199370541547E-3</v>
      </c>
      <c r="H50" s="123">
        <f t="shared" si="42"/>
        <v>-1.1092104731201809E-3</v>
      </c>
      <c r="I50" s="123">
        <f t="shared" si="42"/>
        <v>4.2935142015922942E-4</v>
      </c>
      <c r="J50" s="123">
        <f t="shared" si="42"/>
        <v>3.9031953572804326E-3</v>
      </c>
      <c r="K50" s="123">
        <f t="shared" si="42"/>
        <v>2.8421576736180304E-3</v>
      </c>
      <c r="L50" s="123">
        <f t="shared" si="42"/>
        <v>3.0945312088055273E-3</v>
      </c>
      <c r="M50" s="123">
        <f t="shared" si="42"/>
        <v>2.8104605071064908E-3</v>
      </c>
      <c r="N50" s="123">
        <f t="shared" si="42"/>
        <v>1.7114953565121049E-3</v>
      </c>
      <c r="O50" s="124">
        <f t="shared" si="42"/>
        <v>6.7375708480545381E-3</v>
      </c>
      <c r="P50" s="123">
        <v>6.1204099304649111E-3</v>
      </c>
      <c r="Q50" s="123">
        <v>8.672244535617912E-3</v>
      </c>
      <c r="R50" s="123">
        <v>6.9189840023558538E-3</v>
      </c>
      <c r="S50" s="124">
        <f>-S18/AVERAGE(O56,S56)</f>
        <v>8.8563630366828121E-3</v>
      </c>
      <c r="T50" s="123">
        <f>-(T18+$S$18-P18)/AVERAGE(T56,P56)</f>
        <v>1.0041105523460145E-2</v>
      </c>
      <c r="U50" s="123">
        <f>-(U18+$S$18-Q18)/AVERAGE(U56,Q56)</f>
        <v>1.5183728709547777E-2</v>
      </c>
      <c r="V50" s="123">
        <f>-(V18+$S$18-R18+V58)/AVERAGE(V56,R56)</f>
        <v>2.2499217438386909E-2</v>
      </c>
      <c r="W50" s="124">
        <f>-(W18+$S$18-S18+W58)/AVERAGE(W56,S56)</f>
        <v>3.4100171062867342E-2</v>
      </c>
      <c r="X50" s="123">
        <f>-(X18+$W$18-T18+X58+$W$58-T58)/AVERAGE(X56,T56)</f>
        <v>5.5702307575540733E-2</v>
      </c>
      <c r="Y50" s="125">
        <f>-(Y18+$W$18-U18+Y58+$W$58-U58)/AVERAGE(Y56,U56)</f>
        <v>7.7628707911408495E-2</v>
      </c>
    </row>
    <row r="51" spans="1:25" ht="24">
      <c r="A51" s="112" t="s">
        <v>167</v>
      </c>
      <c r="B51" s="113" t="s">
        <v>144</v>
      </c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50"/>
    </row>
    <row r="52" spans="1:25" s="2" customFormat="1" ht="6.75" customHeight="1">
      <c r="A52" s="81"/>
      <c r="B52" s="90"/>
      <c r="C52" s="36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47"/>
    </row>
    <row r="53" spans="1:25" s="3" customFormat="1" ht="12" customHeight="1">
      <c r="A53" s="78" t="s">
        <v>35</v>
      </c>
      <c r="B53" s="89" t="s">
        <v>145</v>
      </c>
      <c r="C53" s="11" t="s">
        <v>36</v>
      </c>
      <c r="D53" s="11" t="s">
        <v>36</v>
      </c>
      <c r="E53" s="11" t="s">
        <v>36</v>
      </c>
      <c r="F53" s="11" t="s">
        <v>36</v>
      </c>
      <c r="G53" s="11" t="s">
        <v>36</v>
      </c>
      <c r="H53" s="11" t="s">
        <v>36</v>
      </c>
      <c r="I53" s="11" t="s">
        <v>36</v>
      </c>
      <c r="J53" s="11" t="s">
        <v>36</v>
      </c>
      <c r="K53" s="11" t="s">
        <v>36</v>
      </c>
      <c r="L53" s="11" t="s">
        <v>36</v>
      </c>
      <c r="M53" s="11" t="s">
        <v>36</v>
      </c>
      <c r="N53" s="11" t="s">
        <v>36</v>
      </c>
      <c r="O53" s="11" t="s">
        <v>36</v>
      </c>
      <c r="P53" s="11" t="s">
        <v>36</v>
      </c>
      <c r="Q53" s="11" t="s">
        <v>36</v>
      </c>
      <c r="R53" s="11" t="s">
        <v>36</v>
      </c>
      <c r="S53" s="11" t="s">
        <v>36</v>
      </c>
      <c r="T53" s="11" t="s">
        <v>36</v>
      </c>
      <c r="U53" s="11" t="s">
        <v>36</v>
      </c>
      <c r="V53" s="11" t="s">
        <v>36</v>
      </c>
      <c r="W53" s="11" t="s">
        <v>36</v>
      </c>
      <c r="X53" s="11" t="s">
        <v>36</v>
      </c>
      <c r="Y53" s="11" t="s">
        <v>36</v>
      </c>
    </row>
    <row r="54" spans="1:25" ht="6" customHeight="1">
      <c r="A54" s="103"/>
      <c r="B54" s="61"/>
      <c r="C54" s="17"/>
      <c r="D54" s="17"/>
      <c r="E54" s="17"/>
      <c r="F54" s="114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52"/>
    </row>
    <row r="55" spans="1:25">
      <c r="A55" s="78" t="s">
        <v>147</v>
      </c>
      <c r="B55" s="89" t="s">
        <v>146</v>
      </c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52"/>
    </row>
    <row r="56" spans="1:25" ht="48">
      <c r="A56" s="83" t="s">
        <v>61</v>
      </c>
      <c r="B56" s="115" t="s">
        <v>148</v>
      </c>
      <c r="C56" s="18">
        <v>10530635</v>
      </c>
      <c r="D56" s="18">
        <v>16713684</v>
      </c>
      <c r="E56" s="18">
        <v>24545139</v>
      </c>
      <c r="F56" s="18">
        <v>30499740</v>
      </c>
      <c r="G56" s="18">
        <v>35114758</v>
      </c>
      <c r="H56" s="18">
        <v>26181093.100960001</v>
      </c>
      <c r="I56" s="18">
        <v>27690861</v>
      </c>
      <c r="J56" s="18">
        <v>40780731</v>
      </c>
      <c r="K56" s="18">
        <v>56961911</v>
      </c>
      <c r="L56" s="18">
        <v>72018530</v>
      </c>
      <c r="M56" s="18">
        <v>90354860</v>
      </c>
      <c r="N56" s="18">
        <v>145275344</v>
      </c>
      <c r="O56" s="19">
        <v>165508772</v>
      </c>
      <c r="P56" s="19">
        <v>171976539</v>
      </c>
      <c r="Q56" s="19">
        <v>186557402</v>
      </c>
      <c r="R56" s="19">
        <v>213249033</v>
      </c>
      <c r="S56" s="19">
        <v>231732848</v>
      </c>
      <c r="T56" s="19">
        <v>242994700</v>
      </c>
      <c r="U56" s="19">
        <v>259781579</v>
      </c>
      <c r="V56" s="19">
        <v>264588742</v>
      </c>
      <c r="W56" s="19">
        <v>260569785</v>
      </c>
      <c r="X56" s="19">
        <v>234979035</v>
      </c>
      <c r="Y56" s="54">
        <v>209953046</v>
      </c>
    </row>
    <row r="57" spans="1:25" ht="36">
      <c r="A57" s="83" t="s">
        <v>71</v>
      </c>
      <c r="B57" s="115" t="s">
        <v>149</v>
      </c>
      <c r="C57" s="18">
        <v>10062581</v>
      </c>
      <c r="D57" s="18">
        <v>16524573</v>
      </c>
      <c r="E57" s="18">
        <v>25296022</v>
      </c>
      <c r="F57" s="18">
        <v>30240583</v>
      </c>
      <c r="G57" s="18">
        <v>35210478</v>
      </c>
      <c r="H57" s="18">
        <f>25953801+55768</f>
        <v>26009569</v>
      </c>
      <c r="I57" s="18">
        <v>27587351</v>
      </c>
      <c r="J57" s="18">
        <v>40724774</v>
      </c>
      <c r="K57" s="18">
        <v>56917795</v>
      </c>
      <c r="L57" s="18">
        <v>71928951</v>
      </c>
      <c r="M57" s="18">
        <v>90217009</v>
      </c>
      <c r="N57" s="18">
        <v>145099960</v>
      </c>
      <c r="O57" s="19">
        <v>165278955</v>
      </c>
      <c r="P57" s="19">
        <v>171680633</v>
      </c>
      <c r="Q57" s="19">
        <v>186268440</v>
      </c>
      <c r="R57" s="19">
        <v>212982703</v>
      </c>
      <c r="S57" s="19">
        <v>231439795</v>
      </c>
      <c r="T57" s="19">
        <v>242547203</v>
      </c>
      <c r="U57" s="19">
        <v>259359731</v>
      </c>
      <c r="V57" s="19">
        <v>263873054</v>
      </c>
      <c r="W57" s="19">
        <v>259852680</v>
      </c>
      <c r="X57" s="19">
        <v>232516958</v>
      </c>
      <c r="Y57" s="54">
        <v>207187363</v>
      </c>
    </row>
    <row r="58" spans="1:25" ht="24" customHeight="1">
      <c r="A58" s="92" t="s">
        <v>175</v>
      </c>
      <c r="B58" s="93" t="s">
        <v>176</v>
      </c>
      <c r="C58" s="55"/>
      <c r="D58" s="55"/>
      <c r="E58" s="55"/>
      <c r="F58" s="55"/>
      <c r="G58" s="55"/>
      <c r="H58" s="55"/>
      <c r="I58" s="55"/>
      <c r="J58" s="55"/>
      <c r="K58" s="55"/>
      <c r="L58" s="55"/>
      <c r="M58" s="55"/>
      <c r="N58" s="55"/>
      <c r="O58" s="56"/>
      <c r="P58" s="56"/>
      <c r="Q58" s="56"/>
      <c r="R58" s="56"/>
      <c r="S58" s="116"/>
      <c r="T58" s="116"/>
      <c r="U58" s="116"/>
      <c r="V58" s="118">
        <v>-493208</v>
      </c>
      <c r="W58" s="118">
        <v>-1021616</v>
      </c>
      <c r="X58" s="118">
        <v>-421514</v>
      </c>
      <c r="Y58" s="57">
        <v>-2036792</v>
      </c>
    </row>
    <row r="59" spans="1:25"/>
    <row r="60" spans="1:25"/>
    <row r="61" spans="1:25" ht="12" customHeight="1">
      <c r="A61" s="96"/>
      <c r="B61" s="97"/>
      <c r="C61" s="74"/>
      <c r="D61" s="74"/>
      <c r="E61" s="74"/>
      <c r="F61" s="74"/>
      <c r="G61" s="30"/>
      <c r="H61" s="30"/>
      <c r="I61" s="30"/>
      <c r="J61" s="30"/>
      <c r="K61" s="30"/>
      <c r="L61" s="30"/>
      <c r="M61" s="30"/>
      <c r="N61" s="30"/>
      <c r="O61" s="31"/>
      <c r="P61" s="32">
        <v>2023</v>
      </c>
      <c r="Q61" s="32"/>
      <c r="R61" s="32"/>
      <c r="S61" s="75"/>
      <c r="T61" s="32">
        <v>2024</v>
      </c>
      <c r="U61" s="32"/>
      <c r="V61" s="32"/>
      <c r="W61" s="75"/>
      <c r="X61" s="32">
        <v>2025</v>
      </c>
      <c r="Y61" s="33"/>
    </row>
    <row r="62" spans="1:25">
      <c r="A62" s="76" t="s">
        <v>57</v>
      </c>
      <c r="B62" s="77" t="s">
        <v>141</v>
      </c>
      <c r="C62" s="98"/>
      <c r="D62" s="98"/>
      <c r="E62" s="98"/>
      <c r="F62" s="98"/>
      <c r="G62" s="34"/>
      <c r="H62" s="34"/>
      <c r="I62" s="34"/>
      <c r="J62" s="34"/>
      <c r="K62" s="34"/>
      <c r="L62" s="34"/>
      <c r="M62" s="34"/>
      <c r="N62" s="34"/>
      <c r="O62" s="21"/>
      <c r="P62" s="34" t="s">
        <v>168</v>
      </c>
      <c r="Q62" s="34" t="s">
        <v>169</v>
      </c>
      <c r="R62" s="34" t="s">
        <v>170</v>
      </c>
      <c r="S62" s="21" t="s">
        <v>171</v>
      </c>
      <c r="T62" s="34" t="s">
        <v>172</v>
      </c>
      <c r="U62" s="34" t="s">
        <v>173</v>
      </c>
      <c r="V62" s="34" t="s">
        <v>174</v>
      </c>
      <c r="W62" s="21" t="s">
        <v>188</v>
      </c>
      <c r="X62" s="34" t="s">
        <v>195</v>
      </c>
      <c r="Y62" s="35" t="s">
        <v>197</v>
      </c>
    </row>
    <row r="63" spans="1:25" ht="15">
      <c r="A63" s="99" t="s">
        <v>179</v>
      </c>
      <c r="B63" s="100" t="s">
        <v>182</v>
      </c>
      <c r="C63" s="98"/>
      <c r="D63" s="98"/>
      <c r="E63" s="98"/>
      <c r="F63" s="98"/>
      <c r="G63" s="34"/>
      <c r="H63" s="34"/>
      <c r="I63" s="34"/>
      <c r="J63" s="34"/>
      <c r="K63" s="34"/>
      <c r="L63" s="34"/>
      <c r="M63" s="34"/>
      <c r="N63" s="34"/>
      <c r="O63" s="21"/>
      <c r="P63" s="34"/>
      <c r="Q63" s="34"/>
      <c r="R63" s="34"/>
      <c r="S63" s="21"/>
      <c r="T63" s="34"/>
      <c r="U63" s="34"/>
      <c r="V63" s="34"/>
      <c r="W63" s="21"/>
      <c r="X63" s="34"/>
      <c r="Y63" s="35"/>
    </row>
    <row r="64" spans="1:25">
      <c r="A64" s="81" t="s">
        <v>37</v>
      </c>
      <c r="B64" s="82" t="s">
        <v>115</v>
      </c>
      <c r="C64" s="36"/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22"/>
      <c r="P64" s="36">
        <v>7515498</v>
      </c>
      <c r="Q64" s="36">
        <f t="shared" ref="Q64:S65" si="43">Q7-P7</f>
        <v>8003453</v>
      </c>
      <c r="R64" s="36">
        <f t="shared" si="43"/>
        <v>9130312</v>
      </c>
      <c r="S64" s="22">
        <f t="shared" si="43"/>
        <v>10838871</v>
      </c>
      <c r="T64" s="36">
        <v>11817287</v>
      </c>
      <c r="U64" s="36">
        <f t="shared" ref="U64:Y65" si="44">U7-T7</f>
        <v>13210774</v>
      </c>
      <c r="V64" s="36">
        <f t="shared" si="44"/>
        <v>14703144</v>
      </c>
      <c r="W64" s="22">
        <f t="shared" si="44"/>
        <v>15686756</v>
      </c>
      <c r="X64" s="36">
        <f>X7</f>
        <v>15665561</v>
      </c>
      <c r="Y64" s="37">
        <f t="shared" si="44"/>
        <v>14504424</v>
      </c>
    </row>
    <row r="65" spans="1:25">
      <c r="A65" s="81" t="s">
        <v>38</v>
      </c>
      <c r="B65" s="82" t="s">
        <v>116</v>
      </c>
      <c r="C65" s="36"/>
      <c r="D65" s="36"/>
      <c r="E65" s="36"/>
      <c r="F65" s="36"/>
      <c r="G65" s="36"/>
      <c r="H65" s="36"/>
      <c r="I65" s="36"/>
      <c r="J65" s="36"/>
      <c r="K65" s="36"/>
      <c r="L65" s="36"/>
      <c r="M65" s="36"/>
      <c r="N65" s="36"/>
      <c r="O65" s="22"/>
      <c r="P65" s="36">
        <v>-3582959</v>
      </c>
      <c r="Q65" s="36">
        <f t="shared" si="43"/>
        <v>-3906935</v>
      </c>
      <c r="R65" s="36">
        <f t="shared" si="43"/>
        <v>-4599830</v>
      </c>
      <c r="S65" s="22">
        <f t="shared" si="43"/>
        <v>-5707631</v>
      </c>
      <c r="T65" s="36">
        <v>-6108713</v>
      </c>
      <c r="U65" s="36">
        <f t="shared" si="44"/>
        <v>-6947019</v>
      </c>
      <c r="V65" s="36">
        <f t="shared" si="44"/>
        <v>-8050558</v>
      </c>
      <c r="W65" s="22">
        <f t="shared" si="44"/>
        <v>-8720076</v>
      </c>
      <c r="X65" s="36">
        <f>X8</f>
        <v>-9334965</v>
      </c>
      <c r="Y65" s="37">
        <f t="shared" si="44"/>
        <v>-8908692</v>
      </c>
    </row>
    <row r="66" spans="1:25">
      <c r="A66" s="101" t="s">
        <v>39</v>
      </c>
      <c r="B66" s="102" t="s">
        <v>117</v>
      </c>
      <c r="C66" s="38"/>
      <c r="D66" s="38"/>
      <c r="E66" s="38"/>
      <c r="F66" s="38"/>
      <c r="G66" s="38"/>
      <c r="H66" s="38"/>
      <c r="I66" s="38"/>
      <c r="J66" s="38"/>
      <c r="K66" s="38"/>
      <c r="L66" s="38"/>
      <c r="M66" s="38"/>
      <c r="N66" s="38"/>
      <c r="O66" s="23"/>
      <c r="P66" s="38">
        <f t="shared" ref="P66:T66" si="45">SUM(P64:P65)</f>
        <v>3932539</v>
      </c>
      <c r="Q66" s="38">
        <f t="shared" si="45"/>
        <v>4096518</v>
      </c>
      <c r="R66" s="38">
        <f t="shared" ref="R66:S66" si="46">SUM(R64:R65)</f>
        <v>4530482</v>
      </c>
      <c r="S66" s="23">
        <f t="shared" si="46"/>
        <v>5131240</v>
      </c>
      <c r="T66" s="38">
        <f t="shared" si="45"/>
        <v>5708574</v>
      </c>
      <c r="U66" s="38">
        <f t="shared" ref="U66:V66" si="47">SUM(U64:U65)</f>
        <v>6263755</v>
      </c>
      <c r="V66" s="38">
        <f t="shared" si="47"/>
        <v>6652586</v>
      </c>
      <c r="W66" s="23">
        <f t="shared" ref="W66" si="48">SUM(W64:W65)</f>
        <v>6966680</v>
      </c>
      <c r="X66" s="38">
        <f t="shared" ref="X66:Y66" si="49">SUM(X64:X65)</f>
        <v>6330596</v>
      </c>
      <c r="Y66" s="39">
        <f t="shared" si="49"/>
        <v>5595732</v>
      </c>
    </row>
    <row r="67" spans="1:25" ht="7.5" customHeight="1">
      <c r="A67" s="103"/>
      <c r="B67" s="27"/>
      <c r="C67" s="38"/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8"/>
      <c r="O67" s="23"/>
      <c r="P67" s="38"/>
      <c r="Q67" s="38"/>
      <c r="R67" s="38"/>
      <c r="S67" s="23"/>
      <c r="T67" s="38"/>
      <c r="U67" s="38"/>
      <c r="V67" s="38"/>
      <c r="W67" s="23"/>
      <c r="X67" s="38"/>
      <c r="Y67" s="39"/>
    </row>
    <row r="68" spans="1:25">
      <c r="A68" s="81" t="s">
        <v>66</v>
      </c>
      <c r="B68" s="82" t="s">
        <v>118</v>
      </c>
      <c r="C68" s="36"/>
      <c r="D68" s="36"/>
      <c r="E68" s="36"/>
      <c r="F68" s="36"/>
      <c r="G68" s="36"/>
      <c r="H68" s="36"/>
      <c r="I68" s="36"/>
      <c r="J68" s="36"/>
      <c r="K68" s="36"/>
      <c r="L68" s="36"/>
      <c r="M68" s="36"/>
      <c r="N68" s="36"/>
      <c r="O68" s="22"/>
      <c r="P68" s="36">
        <v>2708315</v>
      </c>
      <c r="Q68" s="36">
        <f>Q11-P11</f>
        <v>3208902</v>
      </c>
      <c r="R68" s="36">
        <f>R11-Q11</f>
        <v>3348221</v>
      </c>
      <c r="S68" s="22">
        <f>S11-R11</f>
        <v>3491120</v>
      </c>
      <c r="T68" s="36">
        <v>3166264</v>
      </c>
      <c r="U68" s="36">
        <f>U11-T11</f>
        <v>3838783</v>
      </c>
      <c r="V68" s="36">
        <f>V11-U11</f>
        <v>4444630</v>
      </c>
      <c r="W68" s="22">
        <f>W11-V11</f>
        <v>4425605</v>
      </c>
      <c r="X68" s="36">
        <f>X11</f>
        <v>3851426</v>
      </c>
      <c r="Y68" s="37">
        <f>Y11-X11</f>
        <v>4537415</v>
      </c>
    </row>
    <row r="69" spans="1:25" ht="24">
      <c r="A69" s="101" t="s">
        <v>67</v>
      </c>
      <c r="B69" s="104" t="s">
        <v>119</v>
      </c>
      <c r="C69" s="38"/>
      <c r="D69" s="38"/>
      <c r="E69" s="38"/>
      <c r="F69" s="38"/>
      <c r="G69" s="38"/>
      <c r="H69" s="38"/>
      <c r="I69" s="38"/>
      <c r="J69" s="38"/>
      <c r="K69" s="38"/>
      <c r="L69" s="38"/>
      <c r="M69" s="38"/>
      <c r="N69" s="38"/>
      <c r="O69" s="23"/>
      <c r="P69" s="38">
        <f t="shared" ref="P69:V69" si="50">SUM(P66:P68)</f>
        <v>6640854</v>
      </c>
      <c r="Q69" s="38">
        <f t="shared" si="50"/>
        <v>7305420</v>
      </c>
      <c r="R69" s="38">
        <f t="shared" ref="R69:S69" si="51">SUM(R66:R68)</f>
        <v>7878703</v>
      </c>
      <c r="S69" s="23">
        <f t="shared" si="51"/>
        <v>8622360</v>
      </c>
      <c r="T69" s="38">
        <f t="shared" si="50"/>
        <v>8874838</v>
      </c>
      <c r="U69" s="38">
        <f t="shared" si="50"/>
        <v>10102538</v>
      </c>
      <c r="V69" s="38">
        <f t="shared" si="50"/>
        <v>11097216</v>
      </c>
      <c r="W69" s="23">
        <f t="shared" ref="W69:Y69" si="52">SUM(W66:W68)</f>
        <v>11392285</v>
      </c>
      <c r="X69" s="38">
        <f t="shared" si="52"/>
        <v>10182022</v>
      </c>
      <c r="Y69" s="39">
        <f t="shared" si="52"/>
        <v>10133147</v>
      </c>
    </row>
    <row r="70" spans="1:25" ht="7.5" customHeight="1">
      <c r="A70" s="81"/>
      <c r="B70" s="82"/>
      <c r="C70" s="36"/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6"/>
      <c r="O70" s="22"/>
      <c r="P70" s="36"/>
      <c r="Q70" s="36"/>
      <c r="R70" s="36"/>
      <c r="S70" s="22"/>
      <c r="T70" s="36"/>
      <c r="U70" s="36"/>
      <c r="V70" s="36"/>
      <c r="W70" s="22"/>
      <c r="X70" s="36"/>
      <c r="Y70" s="37"/>
    </row>
    <row r="71" spans="1:25" s="4" customFormat="1" ht="36">
      <c r="A71" s="105" t="s">
        <v>68</v>
      </c>
      <c r="B71" s="106" t="s">
        <v>121</v>
      </c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25"/>
      <c r="P71" s="44">
        <f t="shared" ref="P71:V71" si="53">SUM(P69:P70)</f>
        <v>6640854</v>
      </c>
      <c r="Q71" s="44">
        <f t="shared" si="53"/>
        <v>7305420</v>
      </c>
      <c r="R71" s="44">
        <f t="shared" si="53"/>
        <v>7878703</v>
      </c>
      <c r="S71" s="25">
        <f t="shared" si="53"/>
        <v>8622360</v>
      </c>
      <c r="T71" s="44">
        <f t="shared" si="53"/>
        <v>8874838</v>
      </c>
      <c r="U71" s="44">
        <f t="shared" si="53"/>
        <v>10102538</v>
      </c>
      <c r="V71" s="44">
        <f t="shared" si="53"/>
        <v>11097216</v>
      </c>
      <c r="W71" s="25">
        <f t="shared" ref="W71:Y71" si="54">SUM(W69:W70)</f>
        <v>11392285</v>
      </c>
      <c r="X71" s="44">
        <f t="shared" si="54"/>
        <v>10182022</v>
      </c>
      <c r="Y71" s="40">
        <f t="shared" si="54"/>
        <v>10133147</v>
      </c>
    </row>
    <row r="72" spans="1:25" ht="7.5" customHeight="1">
      <c r="A72" s="81"/>
      <c r="B72" s="82"/>
      <c r="C72" s="36"/>
      <c r="D72" s="36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24"/>
      <c r="P72" s="41"/>
      <c r="Q72" s="41"/>
      <c r="R72" s="41"/>
      <c r="S72" s="24"/>
      <c r="T72" s="41"/>
      <c r="U72" s="41"/>
      <c r="V72" s="41"/>
      <c r="W72" s="24"/>
      <c r="X72" s="41"/>
      <c r="Y72" s="42"/>
    </row>
    <row r="73" spans="1:25" ht="24">
      <c r="A73" s="81" t="s">
        <v>55</v>
      </c>
      <c r="B73" s="84" t="s">
        <v>122</v>
      </c>
      <c r="C73" s="36"/>
      <c r="D73" s="36"/>
      <c r="E73" s="36"/>
      <c r="F73" s="36"/>
      <c r="G73" s="36"/>
      <c r="H73" s="36"/>
      <c r="I73" s="36"/>
      <c r="J73" s="36"/>
      <c r="K73" s="36"/>
      <c r="L73" s="36"/>
      <c r="M73" s="36"/>
      <c r="N73" s="36"/>
      <c r="O73" s="22"/>
      <c r="P73" s="36">
        <v>-248447</v>
      </c>
      <c r="Q73" s="36">
        <f t="shared" ref="Q73:S74" si="55">Q18-P18</f>
        <v>-450553</v>
      </c>
      <c r="R73" s="36">
        <f t="shared" si="55"/>
        <v>-427697</v>
      </c>
      <c r="S73" s="22">
        <f t="shared" si="55"/>
        <v>-632361</v>
      </c>
      <c r="T73" s="36">
        <v>-572774</v>
      </c>
      <c r="U73" s="36">
        <f t="shared" ref="U73:Y74" si="56">U18-T18</f>
        <v>-1755713</v>
      </c>
      <c r="V73" s="36">
        <f t="shared" si="56"/>
        <v>-1921432</v>
      </c>
      <c r="W73" s="22">
        <f t="shared" si="56"/>
        <v>-3122267</v>
      </c>
      <c r="X73" s="36">
        <f>X18</f>
        <v>-5069578</v>
      </c>
      <c r="Y73" s="37">
        <f t="shared" si="56"/>
        <v>-5060761</v>
      </c>
    </row>
    <row r="74" spans="1:25" ht="24">
      <c r="A74" s="83" t="s">
        <v>60</v>
      </c>
      <c r="B74" s="84" t="s">
        <v>123</v>
      </c>
      <c r="C74" s="36"/>
      <c r="D74" s="36"/>
      <c r="E74" s="36"/>
      <c r="F74" s="36"/>
      <c r="G74" s="36"/>
      <c r="H74" s="36"/>
      <c r="I74" s="36"/>
      <c r="J74" s="36"/>
      <c r="K74" s="36"/>
      <c r="L74" s="36"/>
      <c r="M74" s="36"/>
      <c r="N74" s="36"/>
      <c r="O74" s="22"/>
      <c r="P74" s="36">
        <v>-110829</v>
      </c>
      <c r="Q74" s="36">
        <f t="shared" si="55"/>
        <v>-143203</v>
      </c>
      <c r="R74" s="36">
        <f t="shared" si="55"/>
        <v>-142365</v>
      </c>
      <c r="S74" s="22">
        <f t="shared" si="55"/>
        <v>-175622</v>
      </c>
      <c r="T74" s="36">
        <v>-171906</v>
      </c>
      <c r="U74" s="36">
        <f t="shared" si="56"/>
        <v>-189343</v>
      </c>
      <c r="V74" s="36">
        <f t="shared" si="56"/>
        <v>-586604</v>
      </c>
      <c r="W74" s="22">
        <f t="shared" si="56"/>
        <v>-752741</v>
      </c>
      <c r="X74" s="36">
        <f>X19</f>
        <v>-725157</v>
      </c>
      <c r="Y74" s="37">
        <f t="shared" si="56"/>
        <v>-1847569</v>
      </c>
    </row>
    <row r="75" spans="1:25" s="4" customFormat="1" ht="24">
      <c r="A75" s="105" t="s">
        <v>42</v>
      </c>
      <c r="B75" s="106" t="s">
        <v>124</v>
      </c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25"/>
      <c r="P75" s="44">
        <f t="shared" ref="P75:V75" si="57">SUM(P71:P74)</f>
        <v>6281578</v>
      </c>
      <c r="Q75" s="44">
        <f t="shared" si="57"/>
        <v>6711664</v>
      </c>
      <c r="R75" s="44">
        <f t="shared" ref="R75:S75" si="58">SUM(R71:R74)</f>
        <v>7308641</v>
      </c>
      <c r="S75" s="25">
        <f t="shared" si="58"/>
        <v>7814377</v>
      </c>
      <c r="T75" s="44">
        <f t="shared" si="57"/>
        <v>8130158</v>
      </c>
      <c r="U75" s="44">
        <f t="shared" si="57"/>
        <v>8157482</v>
      </c>
      <c r="V75" s="44">
        <f t="shared" si="57"/>
        <v>8589180</v>
      </c>
      <c r="W75" s="25">
        <f t="shared" ref="W75:Y75" si="59">SUM(W71:W74)</f>
        <v>7517277</v>
      </c>
      <c r="X75" s="44">
        <f t="shared" si="59"/>
        <v>4387287</v>
      </c>
      <c r="Y75" s="40">
        <f t="shared" si="59"/>
        <v>3224817</v>
      </c>
    </row>
    <row r="76" spans="1:25" ht="7.5" customHeight="1">
      <c r="A76" s="103"/>
      <c r="B76" s="27"/>
      <c r="C76" s="36"/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36"/>
      <c r="O76" s="22"/>
      <c r="P76" s="36"/>
      <c r="Q76" s="36"/>
      <c r="R76" s="36"/>
      <c r="S76" s="22"/>
      <c r="T76" s="36"/>
      <c r="U76" s="36"/>
      <c r="V76" s="36"/>
      <c r="W76" s="22"/>
      <c r="X76" s="36"/>
      <c r="Y76" s="37"/>
    </row>
    <row r="77" spans="1:25" ht="12" customHeight="1">
      <c r="A77" s="81" t="s">
        <v>43</v>
      </c>
      <c r="B77" s="82" t="s">
        <v>125</v>
      </c>
      <c r="C77" s="36"/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36"/>
      <c r="O77" s="22"/>
      <c r="P77" s="36">
        <v>-1703278</v>
      </c>
      <c r="Q77" s="36">
        <f t="shared" ref="Q77:S79" si="60">Q22-P22</f>
        <v>-1730729</v>
      </c>
      <c r="R77" s="36">
        <f t="shared" si="60"/>
        <v>-1954085</v>
      </c>
      <c r="S77" s="22">
        <f t="shared" si="60"/>
        <v>-1969198</v>
      </c>
      <c r="T77" s="36">
        <v>-2066635</v>
      </c>
      <c r="U77" s="36">
        <f t="shared" ref="U77:Y79" si="61">U22-T22</f>
        <v>-2130898</v>
      </c>
      <c r="V77" s="36">
        <f t="shared" si="61"/>
        <v>-2225179</v>
      </c>
      <c r="W77" s="22">
        <f t="shared" si="61"/>
        <v>-2128583</v>
      </c>
      <c r="X77" s="36">
        <f>X22</f>
        <v>-2015441</v>
      </c>
      <c r="Y77" s="37">
        <f t="shared" si="61"/>
        <v>-2022442</v>
      </c>
    </row>
    <row r="78" spans="1:25" ht="12" customHeight="1">
      <c r="A78" s="81" t="s">
        <v>44</v>
      </c>
      <c r="B78" s="82" t="s">
        <v>126</v>
      </c>
      <c r="C78" s="36"/>
      <c r="D78" s="36"/>
      <c r="E78" s="36"/>
      <c r="F78" s="36"/>
      <c r="G78" s="36"/>
      <c r="H78" s="36"/>
      <c r="I78" s="36"/>
      <c r="J78" s="36"/>
      <c r="K78" s="36"/>
      <c r="L78" s="36"/>
      <c r="M78" s="36"/>
      <c r="N78" s="36"/>
      <c r="O78" s="22"/>
      <c r="P78" s="36">
        <v>-409051</v>
      </c>
      <c r="Q78" s="36">
        <f t="shared" si="60"/>
        <v>-410680</v>
      </c>
      <c r="R78" s="36">
        <f t="shared" si="60"/>
        <v>-522850</v>
      </c>
      <c r="S78" s="22">
        <f t="shared" si="60"/>
        <v>-612708</v>
      </c>
      <c r="T78" s="36">
        <v>-551863</v>
      </c>
      <c r="U78" s="36">
        <f t="shared" si="61"/>
        <v>-565361</v>
      </c>
      <c r="V78" s="36">
        <f t="shared" si="61"/>
        <v>-600821</v>
      </c>
      <c r="W78" s="22">
        <f t="shared" si="61"/>
        <v>-672066</v>
      </c>
      <c r="X78" s="36">
        <f>X23</f>
        <v>-534479</v>
      </c>
      <c r="Y78" s="37">
        <f t="shared" si="61"/>
        <v>-533436</v>
      </c>
    </row>
    <row r="79" spans="1:25" ht="12" customHeight="1">
      <c r="A79" s="81" t="s">
        <v>64</v>
      </c>
      <c r="B79" s="82" t="s">
        <v>127</v>
      </c>
      <c r="C79" s="36"/>
      <c r="D79" s="36"/>
      <c r="E79" s="36"/>
      <c r="F79" s="36"/>
      <c r="G79" s="36"/>
      <c r="H79" s="36"/>
      <c r="I79" s="36"/>
      <c r="J79" s="36"/>
      <c r="K79" s="36"/>
      <c r="L79" s="36"/>
      <c r="M79" s="36"/>
      <c r="N79" s="36"/>
      <c r="O79" s="22"/>
      <c r="P79" s="36">
        <v>1957</v>
      </c>
      <c r="Q79" s="36">
        <f t="shared" si="60"/>
        <v>1986</v>
      </c>
      <c r="R79" s="36">
        <f t="shared" si="60"/>
        <v>7178</v>
      </c>
      <c r="S79" s="22">
        <f t="shared" si="60"/>
        <v>2487</v>
      </c>
      <c r="T79" s="36">
        <v>2342</v>
      </c>
      <c r="U79" s="36">
        <f t="shared" si="61"/>
        <v>3246</v>
      </c>
      <c r="V79" s="36">
        <f t="shared" si="61"/>
        <v>5346</v>
      </c>
      <c r="W79" s="22">
        <f t="shared" si="61"/>
        <v>2340</v>
      </c>
      <c r="X79" s="36">
        <f>X24</f>
        <v>926</v>
      </c>
      <c r="Y79" s="37">
        <f t="shared" si="61"/>
        <v>710</v>
      </c>
    </row>
    <row r="80" spans="1:25" s="4" customFormat="1" ht="12" customHeight="1">
      <c r="A80" s="107" t="s">
        <v>45</v>
      </c>
      <c r="B80" s="104" t="s">
        <v>129</v>
      </c>
      <c r="C80" s="38"/>
      <c r="D80" s="38"/>
      <c r="E80" s="38"/>
      <c r="F80" s="38"/>
      <c r="G80" s="38"/>
      <c r="H80" s="38"/>
      <c r="I80" s="38"/>
      <c r="J80" s="38"/>
      <c r="K80" s="38"/>
      <c r="L80" s="38"/>
      <c r="M80" s="38"/>
      <c r="N80" s="38"/>
      <c r="O80" s="23"/>
      <c r="P80" s="38">
        <f t="shared" ref="P80:V80" si="62">SUM(P75:P79)</f>
        <v>4171206</v>
      </c>
      <c r="Q80" s="38">
        <f t="shared" si="62"/>
        <v>4572241</v>
      </c>
      <c r="R80" s="38">
        <f t="shared" si="62"/>
        <v>4838884</v>
      </c>
      <c r="S80" s="23">
        <f t="shared" si="62"/>
        <v>5234958</v>
      </c>
      <c r="T80" s="38">
        <f t="shared" si="62"/>
        <v>5514002</v>
      </c>
      <c r="U80" s="38">
        <f t="shared" si="62"/>
        <v>5464469</v>
      </c>
      <c r="V80" s="38">
        <f t="shared" si="62"/>
        <v>5768526</v>
      </c>
      <c r="W80" s="23">
        <f t="shared" ref="W80:Y80" si="63">SUM(W75:W79)</f>
        <v>4718968</v>
      </c>
      <c r="X80" s="38">
        <f t="shared" si="63"/>
        <v>1838293</v>
      </c>
      <c r="Y80" s="43">
        <f t="shared" si="63"/>
        <v>669649</v>
      </c>
    </row>
    <row r="81" spans="1:25" ht="7.5" customHeight="1">
      <c r="A81" s="81"/>
      <c r="B81" s="82"/>
      <c r="C81" s="36"/>
      <c r="D81" s="36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24"/>
      <c r="P81" s="41"/>
      <c r="Q81" s="41"/>
      <c r="R81" s="41"/>
      <c r="S81" s="24"/>
      <c r="T81" s="41"/>
      <c r="U81" s="41"/>
      <c r="V81" s="41"/>
      <c r="W81" s="24"/>
      <c r="X81" s="41"/>
      <c r="Y81" s="42"/>
    </row>
    <row r="82" spans="1:25">
      <c r="A82" s="81" t="s">
        <v>46</v>
      </c>
      <c r="B82" s="82" t="s">
        <v>130</v>
      </c>
      <c r="C82" s="36"/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22"/>
      <c r="P82" s="36">
        <v>-865850</v>
      </c>
      <c r="Q82" s="36">
        <f>Q28-P28</f>
        <v>-872451</v>
      </c>
      <c r="R82" s="36">
        <f>R28-Q28</f>
        <v>-1220559</v>
      </c>
      <c r="S82" s="22">
        <f>S28-R28</f>
        <v>-1062547</v>
      </c>
      <c r="T82" s="36">
        <v>-1116199</v>
      </c>
      <c r="U82" s="36">
        <f>U28-T28</f>
        <v>-1086741</v>
      </c>
      <c r="V82" s="36">
        <f>V28-U28</f>
        <v>-3246504</v>
      </c>
      <c r="W82" s="22">
        <f>W28-V28</f>
        <v>-1106762</v>
      </c>
      <c r="X82" s="36">
        <f>X28</f>
        <v>-452364</v>
      </c>
      <c r="Y82" s="37">
        <f>Y28-X28</f>
        <v>-167444</v>
      </c>
    </row>
    <row r="83" spans="1:25" ht="12" customHeight="1">
      <c r="A83" s="105" t="s">
        <v>47</v>
      </c>
      <c r="B83" s="106" t="s">
        <v>131</v>
      </c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25"/>
      <c r="P83" s="44">
        <f t="shared" ref="P83:V83" si="64">SUM(P80:P82)</f>
        <v>3305356</v>
      </c>
      <c r="Q83" s="44">
        <f t="shared" si="64"/>
        <v>3699790</v>
      </c>
      <c r="R83" s="44">
        <f t="shared" ref="R83:S83" si="65">SUM(R80:R82)</f>
        <v>3618325</v>
      </c>
      <c r="S83" s="25">
        <f t="shared" si="65"/>
        <v>4172411</v>
      </c>
      <c r="T83" s="44">
        <f t="shared" si="64"/>
        <v>4397803</v>
      </c>
      <c r="U83" s="44">
        <f t="shared" si="64"/>
        <v>4377728</v>
      </c>
      <c r="V83" s="44">
        <f t="shared" si="64"/>
        <v>2522022</v>
      </c>
      <c r="W83" s="25">
        <f t="shared" ref="W83:Y83" si="66">SUM(W80:W82)</f>
        <v>3612206</v>
      </c>
      <c r="X83" s="44">
        <f t="shared" si="66"/>
        <v>1385929</v>
      </c>
      <c r="Y83" s="45">
        <f t="shared" si="66"/>
        <v>502205</v>
      </c>
    </row>
    <row r="84" spans="1:25" ht="7.5" customHeight="1">
      <c r="A84" s="81"/>
      <c r="B84" s="82"/>
      <c r="C84" s="36"/>
      <c r="D84" s="36"/>
      <c r="E84" s="36"/>
      <c r="F84" s="36"/>
      <c r="G84" s="36"/>
      <c r="H84" s="36"/>
      <c r="I84" s="36"/>
      <c r="J84" s="36"/>
      <c r="K84" s="36"/>
      <c r="L84" s="36"/>
      <c r="M84" s="36"/>
      <c r="N84" s="36"/>
      <c r="O84" s="22"/>
      <c r="P84" s="36"/>
      <c r="Q84" s="36"/>
      <c r="R84" s="36"/>
      <c r="S84" s="22"/>
      <c r="T84" s="36"/>
      <c r="U84" s="36"/>
      <c r="V84" s="36"/>
      <c r="W84" s="22"/>
      <c r="X84" s="36"/>
      <c r="Y84" s="37"/>
    </row>
    <row r="85" spans="1:25" ht="12" customHeight="1">
      <c r="A85" s="78" t="s">
        <v>48</v>
      </c>
      <c r="B85" s="79" t="s">
        <v>132</v>
      </c>
      <c r="C85" s="36"/>
      <c r="D85" s="36"/>
      <c r="E85" s="36"/>
      <c r="F85" s="36"/>
      <c r="G85" s="36"/>
      <c r="H85" s="36"/>
      <c r="I85" s="36"/>
      <c r="J85" s="36"/>
      <c r="K85" s="36"/>
      <c r="L85" s="36"/>
      <c r="M85" s="36"/>
      <c r="N85" s="36"/>
      <c r="O85" s="22"/>
      <c r="P85" s="36"/>
      <c r="Q85" s="36"/>
      <c r="R85" s="36"/>
      <c r="S85" s="22"/>
      <c r="T85" s="36"/>
      <c r="U85" s="36"/>
      <c r="V85" s="36"/>
      <c r="W85" s="22"/>
      <c r="X85" s="36"/>
      <c r="Y85" s="37"/>
    </row>
    <row r="86" spans="1:25" ht="24">
      <c r="A86" s="83" t="s">
        <v>49</v>
      </c>
      <c r="B86" s="84" t="s">
        <v>133</v>
      </c>
      <c r="C86" s="36"/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22"/>
      <c r="P86" s="36">
        <v>-207828</v>
      </c>
      <c r="Q86" s="36">
        <f t="shared" ref="Q86:S87" si="67">Q32-P32</f>
        <v>66847</v>
      </c>
      <c r="R86" s="36">
        <f t="shared" si="67"/>
        <v>1865557</v>
      </c>
      <c r="S86" s="22">
        <f t="shared" si="67"/>
        <v>1061502</v>
      </c>
      <c r="T86" s="36">
        <v>608175</v>
      </c>
      <c r="U86" s="36">
        <f t="shared" ref="U86:Y87" si="68">U32-T32</f>
        <v>2020638</v>
      </c>
      <c r="V86" s="36">
        <f t="shared" si="68"/>
        <v>1355152</v>
      </c>
      <c r="W86" s="22">
        <f t="shared" si="68"/>
        <v>36063</v>
      </c>
      <c r="X86" s="36">
        <f>X32</f>
        <v>-468738</v>
      </c>
      <c r="Y86" s="37">
        <f t="shared" si="68"/>
        <v>-1220580</v>
      </c>
    </row>
    <row r="87" spans="1:25" ht="12" customHeight="1">
      <c r="A87" s="81" t="s">
        <v>50</v>
      </c>
      <c r="B87" s="82" t="s">
        <v>134</v>
      </c>
      <c r="C87" s="36"/>
      <c r="D87" s="36"/>
      <c r="E87" s="36"/>
      <c r="F87" s="36"/>
      <c r="G87" s="36"/>
      <c r="H87" s="36"/>
      <c r="I87" s="36"/>
      <c r="J87" s="36"/>
      <c r="K87" s="36"/>
      <c r="L87" s="36"/>
      <c r="M87" s="36"/>
      <c r="N87" s="36"/>
      <c r="O87" s="22"/>
      <c r="P87" s="36">
        <v>202018</v>
      </c>
      <c r="Q87" s="36">
        <f t="shared" si="67"/>
        <v>241962</v>
      </c>
      <c r="R87" s="36">
        <f t="shared" si="67"/>
        <v>-155755</v>
      </c>
      <c r="S87" s="22">
        <f t="shared" si="67"/>
        <v>-736589</v>
      </c>
      <c r="T87" s="36">
        <v>-844318</v>
      </c>
      <c r="U87" s="36">
        <f t="shared" si="68"/>
        <v>-790793</v>
      </c>
      <c r="V87" s="36">
        <f t="shared" si="68"/>
        <v>-917035</v>
      </c>
      <c r="W87" s="22">
        <f t="shared" si="68"/>
        <v>-1302013</v>
      </c>
      <c r="X87" s="36">
        <f>X33</f>
        <v>-1176190</v>
      </c>
      <c r="Y87" s="37">
        <f t="shared" si="68"/>
        <v>-949141</v>
      </c>
    </row>
    <row r="88" spans="1:25" ht="12" customHeight="1">
      <c r="A88" s="81" t="s">
        <v>52</v>
      </c>
      <c r="B88" s="82" t="s">
        <v>135</v>
      </c>
      <c r="C88" s="36"/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36"/>
      <c r="O88" s="22"/>
      <c r="P88" s="36">
        <v>1162</v>
      </c>
      <c r="Q88" s="36">
        <f>Q35-P35</f>
        <v>-61762</v>
      </c>
      <c r="R88" s="36">
        <f>R35-Q35</f>
        <v>-341960</v>
      </c>
      <c r="S88" s="22">
        <f>S35-R35</f>
        <v>-64983</v>
      </c>
      <c r="T88" s="36">
        <v>47229</v>
      </c>
      <c r="U88" s="36">
        <f>U35-T35</f>
        <v>-245969</v>
      </c>
      <c r="V88" s="36">
        <f>V35-U35</f>
        <v>-262574</v>
      </c>
      <c r="W88" s="22">
        <f>W35-V35</f>
        <v>316488</v>
      </c>
      <c r="X88" s="36">
        <f>X35</f>
        <v>411232</v>
      </c>
      <c r="Y88" s="37">
        <f>Y35-X35</f>
        <v>542430</v>
      </c>
    </row>
    <row r="89" spans="1:25" ht="12" customHeight="1">
      <c r="A89" s="101" t="s">
        <v>137</v>
      </c>
      <c r="B89" s="102" t="s">
        <v>138</v>
      </c>
      <c r="C89" s="38"/>
      <c r="D89" s="38"/>
      <c r="E89" s="38"/>
      <c r="F89" s="38"/>
      <c r="G89" s="38"/>
      <c r="H89" s="38"/>
      <c r="I89" s="38"/>
      <c r="J89" s="38"/>
      <c r="K89" s="38"/>
      <c r="L89" s="38"/>
      <c r="M89" s="38"/>
      <c r="N89" s="38"/>
      <c r="O89" s="23"/>
      <c r="P89" s="38">
        <f t="shared" ref="P89:V89" si="69">SUM(P86:P88)</f>
        <v>-4648</v>
      </c>
      <c r="Q89" s="38">
        <f t="shared" si="69"/>
        <v>247047</v>
      </c>
      <c r="R89" s="38">
        <f t="shared" si="69"/>
        <v>1367842</v>
      </c>
      <c r="S89" s="23">
        <f t="shared" si="69"/>
        <v>259930</v>
      </c>
      <c r="T89" s="38">
        <f t="shared" si="69"/>
        <v>-188914</v>
      </c>
      <c r="U89" s="38">
        <f t="shared" si="69"/>
        <v>983876</v>
      </c>
      <c r="V89" s="38">
        <f t="shared" si="69"/>
        <v>175543</v>
      </c>
      <c r="W89" s="23">
        <f t="shared" ref="W89:Y89" si="70">SUM(W86:W88)</f>
        <v>-949462</v>
      </c>
      <c r="X89" s="38">
        <f t="shared" si="70"/>
        <v>-1233696</v>
      </c>
      <c r="Y89" s="39">
        <f t="shared" si="70"/>
        <v>-1627291</v>
      </c>
    </row>
    <row r="90" spans="1:25" s="2" customFormat="1" ht="7.5" customHeight="1">
      <c r="A90" s="81"/>
      <c r="B90" s="82"/>
      <c r="C90" s="36"/>
      <c r="D90" s="38"/>
      <c r="E90" s="38"/>
      <c r="F90" s="38"/>
      <c r="G90" s="38"/>
      <c r="H90" s="38"/>
      <c r="I90" s="38"/>
      <c r="J90" s="38"/>
      <c r="K90" s="38"/>
      <c r="L90" s="38"/>
      <c r="M90" s="38"/>
      <c r="N90" s="38"/>
      <c r="O90" s="23"/>
      <c r="P90" s="38"/>
      <c r="Q90" s="38"/>
      <c r="R90" s="38"/>
      <c r="S90" s="23"/>
      <c r="T90" s="38"/>
      <c r="U90" s="38"/>
      <c r="V90" s="38"/>
      <c r="W90" s="23"/>
      <c r="X90" s="38"/>
      <c r="Y90" s="39"/>
    </row>
    <row r="91" spans="1:25" ht="12" customHeight="1">
      <c r="A91" s="105" t="s">
        <v>53</v>
      </c>
      <c r="B91" s="106" t="s">
        <v>139</v>
      </c>
      <c r="C91" s="44"/>
      <c r="D91" s="44"/>
      <c r="E91" s="44"/>
      <c r="F91" s="44"/>
      <c r="G91" s="44"/>
      <c r="H91" s="44"/>
      <c r="I91" s="44"/>
      <c r="J91" s="44"/>
      <c r="K91" s="44"/>
      <c r="L91" s="44"/>
      <c r="M91" s="44"/>
      <c r="N91" s="44"/>
      <c r="O91" s="25"/>
      <c r="P91" s="44">
        <f t="shared" ref="P91:V91" si="71">P83+P89</f>
        <v>3300708</v>
      </c>
      <c r="Q91" s="44">
        <f t="shared" si="71"/>
        <v>3946837</v>
      </c>
      <c r="R91" s="44">
        <f t="shared" si="71"/>
        <v>4986167</v>
      </c>
      <c r="S91" s="25">
        <f t="shared" si="71"/>
        <v>4432341</v>
      </c>
      <c r="T91" s="44">
        <f t="shared" si="71"/>
        <v>4208889</v>
      </c>
      <c r="U91" s="44">
        <f t="shared" si="71"/>
        <v>5361604</v>
      </c>
      <c r="V91" s="44">
        <f t="shared" si="71"/>
        <v>2697565</v>
      </c>
      <c r="W91" s="25">
        <f t="shared" ref="W91:Y91" si="72">W83+W89</f>
        <v>2662744</v>
      </c>
      <c r="X91" s="44">
        <f t="shared" si="72"/>
        <v>152233</v>
      </c>
      <c r="Y91" s="45">
        <f t="shared" si="72"/>
        <v>-1125086</v>
      </c>
    </row>
    <row r="92" spans="1:25" s="2" customFormat="1" ht="6.75" customHeight="1">
      <c r="A92" s="81"/>
      <c r="B92" s="82"/>
      <c r="C92" s="36"/>
      <c r="D92" s="38"/>
      <c r="E92" s="38"/>
      <c r="F92" s="38"/>
      <c r="G92" s="38"/>
      <c r="H92" s="38"/>
      <c r="I92" s="38"/>
      <c r="J92" s="38"/>
      <c r="K92" s="38"/>
      <c r="L92" s="38"/>
      <c r="M92" s="38"/>
      <c r="N92" s="38"/>
      <c r="O92" s="22"/>
      <c r="P92" s="38"/>
      <c r="Q92" s="38"/>
      <c r="R92" s="38"/>
      <c r="S92" s="23"/>
      <c r="T92" s="38"/>
      <c r="U92" s="38"/>
      <c r="V92" s="38"/>
      <c r="W92" s="23"/>
      <c r="X92" s="38"/>
      <c r="Y92" s="39"/>
    </row>
    <row r="93" spans="1:25" ht="24">
      <c r="A93" s="110" t="s">
        <v>69</v>
      </c>
      <c r="B93" s="117" t="s">
        <v>140</v>
      </c>
      <c r="C93" s="119"/>
      <c r="D93" s="119"/>
      <c r="E93" s="119"/>
      <c r="F93" s="119"/>
      <c r="G93" s="119"/>
      <c r="H93" s="119"/>
      <c r="I93" s="119"/>
      <c r="J93" s="120"/>
      <c r="K93" s="120"/>
      <c r="L93" s="120"/>
      <c r="M93" s="120"/>
      <c r="N93" s="120"/>
      <c r="O93" s="58"/>
      <c r="P93" s="120">
        <f>P83/BS!P38</f>
        <v>27.544633333333334</v>
      </c>
      <c r="Q93" s="120">
        <f>Q83/BS!Q38</f>
        <v>30.831583333333334</v>
      </c>
      <c r="R93" s="120">
        <f>R83/BS!R38</f>
        <v>30.152708333333333</v>
      </c>
      <c r="S93" s="121">
        <f>S83/BS!S38</f>
        <v>34.770091666666666</v>
      </c>
      <c r="T93" s="120">
        <f>T83/BS!T38</f>
        <v>36.648358333333334</v>
      </c>
      <c r="U93" s="120">
        <f>U83/BS!U38</f>
        <v>36.481066666666663</v>
      </c>
      <c r="V93" s="120">
        <f>V83/BS!V38</f>
        <v>21.016850000000002</v>
      </c>
      <c r="W93" s="121">
        <f>W83/BS!W38</f>
        <v>30.101716666666668</v>
      </c>
      <c r="X93" s="120">
        <f>X83/BS!X38</f>
        <v>11.549408333333334</v>
      </c>
      <c r="Y93" s="122">
        <f>ROUND(Y83/BS!Y38,2)-0.01</f>
        <v>4.1800000000000006</v>
      </c>
    </row>
  </sheetData>
  <sheetProtection insertHyperlinks="0"/>
  <hyperlinks>
    <hyperlink ref="C53" r:id="rId1" display="Presented as in 2011 Europlan Group Audited Consolidated Financial Statements" xr:uid="{FB45B82D-5C43-436B-B23D-D572A6582998}"/>
    <hyperlink ref="D53" r:id="rId2" display="Presented as in 2012 Europlan Holdings ltd Audited Consolidated Financial Statements" xr:uid="{1ED4FF59-163F-48E6-82CF-646790DCBE9E}"/>
    <hyperlink ref="E53" r:id="rId3" display="Presented as in 2013 Europlan Holdings ltd Audited Consolidated Financial Statements" xr:uid="{0B240312-35F6-4A21-BD80-A52065D71171}"/>
    <hyperlink ref="F53" r:id="rId4" display="Combined Leasing and Insurance segments based on 2014 Europlan Holdings ltd Audited Consolidated Financial Statements" xr:uid="{D5513D5C-17E4-4CA2-AC8E-0C3E176D7D9B}"/>
    <hyperlink ref="G53" r:id="rId5" display="Presented as in 2015 Cons FS Europlan PJSC Audited" xr:uid="{7F5B56A9-F79E-4C52-BB1E-8B828D4FBF45}"/>
    <hyperlink ref="H53" r:id="rId6" display="Presented as in 2015 Cons FS Europlan PJSC Audited" xr:uid="{A167C3DD-7E47-4B5F-8266-E847EBAF75AD}"/>
    <hyperlink ref="I53" r:id="rId7" display="Combined Leasing and Insurance segments presented as in 2017 LC Europlan JSC Audited Consolidated Financial Statements (note 29, page 68)" xr:uid="{1AB69C86-A391-4BCE-ADFA-15CF56EA101B}"/>
    <hyperlink ref="J53" r:id="rId8" display="Presented as in 2017 LC Europlan JSC Audited Consolidated Financial Statements" xr:uid="{BEDE68A3-11B7-4551-A56F-4A35F1AFF529}"/>
    <hyperlink ref="K53" r:id="rId9" display="Presented as in 2018 LC Europlan JSC Audited Consolidated Financial Statements" xr:uid="{D0068349-9831-472C-AF4C-0A3BD4F33974}"/>
    <hyperlink ref="L53" r:id="rId10" display="Presented as in 2019 LC Europlan JSC Audited Consolidated Financial Statements" xr:uid="{4A23FD38-786A-422E-B5FB-6DC1E3F27335}"/>
    <hyperlink ref="M53" r:id="rId11" display="Presented as in 2020 LC Europlan JSC Audited Consolidated Financial Statements" xr:uid="{0FC1D6DD-1727-49B6-B56A-ED92B0A20566}"/>
    <hyperlink ref="N53" r:id="rId12" xr:uid="{86BEBB12-3597-43C3-B97B-83402F5AEB4E}"/>
    <hyperlink ref="O53" r:id="rId13" xr:uid="{AFB445DE-0C0C-418A-B522-7966D6B940A5}"/>
    <hyperlink ref="S53" r:id="rId14" xr:uid="{AF2F495E-29E2-4280-AE25-05C1E535FC37}"/>
    <hyperlink ref="P53" r:id="rId15" xr:uid="{3C846BBF-E2DE-4DDD-BC5D-417A6320EB06}"/>
    <hyperlink ref="Q53" r:id="rId16" xr:uid="{40D106D7-9689-4693-81FD-A8CD892208E5}"/>
    <hyperlink ref="R53" r:id="rId17" xr:uid="{96FFC724-0D38-4FB8-8A05-1BC448F29443}"/>
    <hyperlink ref="T53" r:id="rId18" xr:uid="{64D05432-2A4A-472E-A7B8-E740F6FBD6EB}"/>
    <hyperlink ref="U53" r:id="rId19" xr:uid="{049BB45B-F407-4896-80D6-C5623B0790D3}"/>
    <hyperlink ref="V53" r:id="rId20" xr:uid="{FC5672D9-262E-434A-BEDE-89DA63968BBC}"/>
    <hyperlink ref="W53" r:id="rId21" xr:uid="{1CE46A7B-62F4-407D-8957-E44708DB33D2}"/>
    <hyperlink ref="X53" r:id="rId22" xr:uid="{2EE52C3F-9086-4BE3-AF9C-E6A466090EC6}"/>
    <hyperlink ref="Y53" r:id="rId23" xr:uid="{93F422EC-43BD-403D-AB76-D746AB72C82F}"/>
  </hyperlinks>
  <pageMargins left="0.70866141732283472" right="0.62992125984251968" top="0.74803149606299213" bottom="0.74803149606299213" header="0.31496062992125984" footer="0.31496062992125984"/>
  <pageSetup paperSize="9" scale="46" orientation="portrait" r:id="rId24"/>
  <headerFooter>
    <oddFooter>&amp;L&amp;1#&amp;"PF BeauSans Pro"&amp;7&amp;K737373Коммерческая тайна. АО «ЛК «Европлан», ОГРН 1177746637584. Россия, 119049, г. Москва, ул. Коровий Вал, д. 5.</oddFooter>
  </headerFooter>
  <drawing r:id="rId2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94E539-CFEF-4BB0-A2C2-4F6110FF8C7D}">
  <sheetPr>
    <pageSetUpPr fitToPage="1"/>
  </sheetPr>
  <dimension ref="A1:R13"/>
  <sheetViews>
    <sheetView showGridLines="0" zoomScaleNormal="100" zoomScaleSheetLayoutView="100" workbookViewId="0">
      <selection activeCell="I6" sqref="I6"/>
    </sheetView>
  </sheetViews>
  <sheetFormatPr defaultColWidth="0" defaultRowHeight="12" zeroHeight="1" outlineLevelCol="1"/>
  <cols>
    <col min="1" max="2" width="40.7109375" style="14" customWidth="1"/>
    <col min="3" max="8" width="10.7109375" style="14" hidden="1" customWidth="1" outlineLevel="1"/>
    <col min="9" max="9" width="10.7109375" style="14" customWidth="1" collapsed="1"/>
    <col min="10" max="15" width="10.7109375" style="14" customWidth="1"/>
    <col min="16" max="16" width="10.7109375" style="8" customWidth="1"/>
    <col min="17" max="18" width="10.7109375" style="14" customWidth="1"/>
    <col min="19" max="16384" width="9.140625" style="1" hidden="1"/>
  </cols>
  <sheetData>
    <row r="1" spans="1:18"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5"/>
      <c r="Q1" s="12"/>
      <c r="R1" s="12"/>
    </row>
    <row r="2" spans="1:18"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5"/>
      <c r="Q2" s="12"/>
      <c r="R2" s="12"/>
    </row>
    <row r="3" spans="1:18" s="2" customFormat="1" ht="36" customHeight="1">
      <c r="A3" s="71" t="s">
        <v>177</v>
      </c>
      <c r="B3" s="71" t="s">
        <v>178</v>
      </c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6"/>
      <c r="Q3" s="13"/>
      <c r="R3" s="13"/>
    </row>
    <row r="4" spans="1:18" ht="12" customHeight="1">
      <c r="A4" s="72"/>
      <c r="B4" s="73"/>
      <c r="C4" s="30"/>
      <c r="D4" s="30"/>
      <c r="E4" s="30"/>
      <c r="F4" s="30"/>
      <c r="G4" s="30"/>
      <c r="H4" s="31"/>
      <c r="I4" s="32">
        <v>2023</v>
      </c>
      <c r="J4" s="32"/>
      <c r="K4" s="32"/>
      <c r="L4" s="75"/>
      <c r="M4" s="32">
        <v>2024</v>
      </c>
      <c r="N4" s="32"/>
      <c r="O4" s="32"/>
      <c r="P4" s="75"/>
      <c r="Q4" s="32">
        <v>2025</v>
      </c>
      <c r="R4" s="33"/>
    </row>
    <row r="5" spans="1:18" s="2" customFormat="1" ht="15">
      <c r="A5" s="99" t="s">
        <v>180</v>
      </c>
      <c r="B5" s="100" t="s">
        <v>181</v>
      </c>
      <c r="C5" s="59">
        <v>43100</v>
      </c>
      <c r="D5" s="59">
        <v>43465</v>
      </c>
      <c r="E5" s="59">
        <v>43830</v>
      </c>
      <c r="F5" s="59">
        <v>44196</v>
      </c>
      <c r="G5" s="59">
        <v>44561</v>
      </c>
      <c r="H5" s="26">
        <v>44926</v>
      </c>
      <c r="I5" s="59">
        <v>45016</v>
      </c>
      <c r="J5" s="59">
        <v>45107</v>
      </c>
      <c r="K5" s="59">
        <v>45199</v>
      </c>
      <c r="L5" s="26">
        <v>45291</v>
      </c>
      <c r="M5" s="59">
        <v>45382</v>
      </c>
      <c r="N5" s="59">
        <v>45473</v>
      </c>
      <c r="O5" s="59">
        <v>45565</v>
      </c>
      <c r="P5" s="26">
        <v>45657</v>
      </c>
      <c r="Q5" s="59">
        <v>45747</v>
      </c>
      <c r="R5" s="126">
        <v>45838</v>
      </c>
    </row>
    <row r="6" spans="1:18" ht="36">
      <c r="A6" s="83" t="s">
        <v>164</v>
      </c>
      <c r="B6" s="84" t="s">
        <v>162</v>
      </c>
      <c r="C6" s="20">
        <v>62.6</v>
      </c>
      <c r="D6" s="20">
        <v>79.5</v>
      </c>
      <c r="E6" s="20">
        <v>92.8</v>
      </c>
      <c r="F6" s="20">
        <v>110.3</v>
      </c>
      <c r="G6" s="20">
        <v>182.3</v>
      </c>
      <c r="H6" s="69">
        <v>160.6</v>
      </c>
      <c r="I6" s="20">
        <v>41.7</v>
      </c>
      <c r="J6" s="20">
        <v>98.1</v>
      </c>
      <c r="K6" s="20">
        <v>171.2</v>
      </c>
      <c r="L6" s="69">
        <v>239</v>
      </c>
      <c r="M6" s="20">
        <v>56.1</v>
      </c>
      <c r="N6" s="20">
        <v>124.3</v>
      </c>
      <c r="O6" s="20">
        <v>184.7</v>
      </c>
      <c r="P6" s="69">
        <v>238.3</v>
      </c>
      <c r="Q6" s="20">
        <v>21.7</v>
      </c>
      <c r="R6" s="127">
        <v>43.4</v>
      </c>
    </row>
    <row r="7" spans="1:18" ht="24">
      <c r="A7" s="92" t="s">
        <v>165</v>
      </c>
      <c r="B7" s="117" t="s">
        <v>163</v>
      </c>
      <c r="C7" s="68">
        <v>26611</v>
      </c>
      <c r="D7" s="68">
        <v>31349</v>
      </c>
      <c r="E7" s="68">
        <v>35086</v>
      </c>
      <c r="F7" s="68">
        <v>39201</v>
      </c>
      <c r="G7" s="68">
        <v>52294</v>
      </c>
      <c r="H7" s="70">
        <v>37153</v>
      </c>
      <c r="I7" s="68">
        <v>9900</v>
      </c>
      <c r="J7" s="68">
        <v>22834</v>
      </c>
      <c r="K7" s="68">
        <v>38720</v>
      </c>
      <c r="L7" s="70">
        <v>55331</v>
      </c>
      <c r="M7" s="68">
        <v>13272</v>
      </c>
      <c r="N7" s="68">
        <v>28572</v>
      </c>
      <c r="O7" s="68">
        <v>43147</v>
      </c>
      <c r="P7" s="70">
        <v>57935</v>
      </c>
      <c r="Q7" s="68">
        <v>5814</v>
      </c>
      <c r="R7" s="128">
        <v>12579</v>
      </c>
    </row>
    <row r="8" spans="1:18" ht="12" customHeight="1">
      <c r="P8" s="14"/>
    </row>
    <row r="9" spans="1:18" ht="12" customHeight="1">
      <c r="P9" s="14"/>
    </row>
    <row r="10" spans="1:18" ht="12" customHeight="1">
      <c r="A10" s="72"/>
      <c r="B10" s="73"/>
      <c r="C10" s="30"/>
      <c r="D10" s="30"/>
      <c r="E10" s="30"/>
      <c r="F10" s="30"/>
      <c r="G10" s="30"/>
      <c r="H10" s="31"/>
      <c r="I10" s="32">
        <v>2023</v>
      </c>
      <c r="J10" s="32"/>
      <c r="K10" s="32"/>
      <c r="L10" s="75"/>
      <c r="M10" s="32">
        <v>2024</v>
      </c>
      <c r="N10" s="32"/>
      <c r="O10" s="32"/>
      <c r="P10" s="75"/>
      <c r="Q10" s="32">
        <v>2025</v>
      </c>
      <c r="R10" s="33"/>
    </row>
    <row r="11" spans="1:18" s="2" customFormat="1" ht="15">
      <c r="A11" s="99" t="s">
        <v>179</v>
      </c>
      <c r="B11" s="100" t="s">
        <v>182</v>
      </c>
      <c r="C11" s="59"/>
      <c r="D11" s="59"/>
      <c r="E11" s="59"/>
      <c r="F11" s="59"/>
      <c r="G11" s="59"/>
      <c r="H11" s="26"/>
      <c r="I11" s="34" t="s">
        <v>168</v>
      </c>
      <c r="J11" s="34" t="s">
        <v>169</v>
      </c>
      <c r="K11" s="34" t="s">
        <v>170</v>
      </c>
      <c r="L11" s="21" t="s">
        <v>171</v>
      </c>
      <c r="M11" s="34" t="s">
        <v>172</v>
      </c>
      <c r="N11" s="34" t="s">
        <v>173</v>
      </c>
      <c r="O11" s="34" t="s">
        <v>174</v>
      </c>
      <c r="P11" s="21" t="s">
        <v>188</v>
      </c>
      <c r="Q11" s="34" t="s">
        <v>195</v>
      </c>
      <c r="R11" s="129" t="s">
        <v>197</v>
      </c>
    </row>
    <row r="12" spans="1:18" ht="24" customHeight="1">
      <c r="A12" s="83" t="s">
        <v>185</v>
      </c>
      <c r="B12" s="84" t="s">
        <v>184</v>
      </c>
      <c r="C12" s="20"/>
      <c r="D12" s="20"/>
      <c r="E12" s="20"/>
      <c r="F12" s="20"/>
      <c r="G12" s="20"/>
      <c r="H12" s="69"/>
      <c r="I12" s="20">
        <f>I6</f>
        <v>41.7</v>
      </c>
      <c r="J12" s="20">
        <f>J6-I6</f>
        <v>56.399999999999991</v>
      </c>
      <c r="K12" s="20">
        <f t="shared" ref="K12:L12" si="0">K6-J6</f>
        <v>73.099999999999994</v>
      </c>
      <c r="L12" s="69">
        <f t="shared" si="0"/>
        <v>67.800000000000011</v>
      </c>
      <c r="M12" s="20">
        <f>M6</f>
        <v>56.1</v>
      </c>
      <c r="N12" s="20">
        <f t="shared" ref="N12:P13" si="1">N6-M6</f>
        <v>68.199999999999989</v>
      </c>
      <c r="O12" s="20">
        <f t="shared" si="1"/>
        <v>60.399999999999991</v>
      </c>
      <c r="P12" s="69">
        <f t="shared" si="1"/>
        <v>53.600000000000023</v>
      </c>
      <c r="Q12" s="20">
        <f>Q6</f>
        <v>21.7</v>
      </c>
      <c r="R12" s="127">
        <f>R6-Q6</f>
        <v>21.7</v>
      </c>
    </row>
    <row r="13" spans="1:18" ht="24">
      <c r="A13" s="92" t="s">
        <v>186</v>
      </c>
      <c r="B13" s="117" t="s">
        <v>187</v>
      </c>
      <c r="C13" s="68"/>
      <c r="D13" s="68"/>
      <c r="E13" s="68"/>
      <c r="F13" s="68"/>
      <c r="G13" s="68"/>
      <c r="H13" s="70"/>
      <c r="I13" s="68">
        <f>I7</f>
        <v>9900</v>
      </c>
      <c r="J13" s="68">
        <f>J7-I7</f>
        <v>12934</v>
      </c>
      <c r="K13" s="68">
        <f t="shared" ref="K13:L13" si="2">K7-J7</f>
        <v>15886</v>
      </c>
      <c r="L13" s="70">
        <f t="shared" si="2"/>
        <v>16611</v>
      </c>
      <c r="M13" s="68">
        <f>M7</f>
        <v>13272</v>
      </c>
      <c r="N13" s="68">
        <f t="shared" si="1"/>
        <v>15300</v>
      </c>
      <c r="O13" s="68">
        <f t="shared" si="1"/>
        <v>14575</v>
      </c>
      <c r="P13" s="70">
        <f t="shared" si="1"/>
        <v>14788</v>
      </c>
      <c r="Q13" s="68">
        <f>Q7</f>
        <v>5814</v>
      </c>
      <c r="R13" s="128">
        <f>R7-Q7</f>
        <v>6765</v>
      </c>
    </row>
  </sheetData>
  <sheetProtection insertHyperlinks="0"/>
  <pageMargins left="0.70866141732283472" right="0.70866141732283472" top="0.74803149606299213" bottom="0.74803149606299213" header="0.31496062992125984" footer="0.31496062992125984"/>
  <pageSetup paperSize="9" scale="73" orientation="landscape" r:id="rId1"/>
  <headerFooter>
    <oddFooter>&amp;L&amp;1#&amp;"PF BeauSans Pro"&amp;7&amp;K737373Коммерческая тайна. АО «ЛК «Европлан», ОГРН 1177746637584. Россия, 119049, г. Москва, ул. Коровий Вал, д. 5.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6A932A092217DD45A732BE1A697779B1" ma:contentTypeVersion="11" ma:contentTypeDescription="Создание документа." ma:contentTypeScope="" ma:versionID="fae0e64060c54340d9e16b66986edecc">
  <xsd:schema xmlns:xsd="http://www.w3.org/2001/XMLSchema" xmlns:xs="http://www.w3.org/2001/XMLSchema" xmlns:p="http://schemas.microsoft.com/office/2006/metadata/properties" xmlns:ns2="524e8b5a-e28d-4d83-a560-03cd3c5d2f4a" xmlns:ns3="3cb14954-9621-4f8a-86a5-8a242aa6f4dc" targetNamespace="http://schemas.microsoft.com/office/2006/metadata/properties" ma:root="true" ma:fieldsID="57654318dec8735d5f29f7676ca73dc9" ns2:_="" ns3:_="">
    <xsd:import namespace="524e8b5a-e28d-4d83-a560-03cd3c5d2f4a"/>
    <xsd:import namespace="3cb14954-9621-4f8a-86a5-8a242aa6f4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4e8b5a-e28d-4d83-a560-03cd3c5d2f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8" nillable="true" ma:displayName="Состояние одобрения" ma:internalName="_x0421__x043e__x0441__x0442__x043e__x044f__x043d__x0438__x0435__x0020__x043e__x0434__x043e__x0431__x0440__x0435__x043d__x0438__x044f_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b14954-9621-4f8a-86a5-8a242aa6f4d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Общий доступ с использованием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Совместно с подробностями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524e8b5a-e28d-4d83-a560-03cd3c5d2f4a" xsi:nil="true"/>
    <SharedWithUsers xmlns="3cb14954-9621-4f8a-86a5-8a242aa6f4dc">
      <UserInfo>
        <DisplayName>+ Команда Публикация ежеквартальной отчётности — участники</DisplayName>
        <AccountId>7</AccountId>
        <AccountType/>
      </UserInfo>
    </SharedWithUser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9B2DDEA-9411-489D-BD4C-F95271D7F82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24e8b5a-e28d-4d83-a560-03cd3c5d2f4a"/>
    <ds:schemaRef ds:uri="3cb14954-9621-4f8a-86a5-8a242aa6f4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8AA70A7-57AA-4566-B0F8-51E1C4A84B3A}">
  <ds:schemaRefs>
    <ds:schemaRef ds:uri="http://www.w3.org/XML/1998/namespace"/>
    <ds:schemaRef ds:uri="http://schemas.microsoft.com/office/2006/documentManagement/types"/>
    <ds:schemaRef ds:uri="http://purl.org/dc/dcmitype/"/>
    <ds:schemaRef ds:uri="3cb14954-9621-4f8a-86a5-8a242aa6f4dc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  <ds:schemaRef ds:uri="524e8b5a-e28d-4d83-a560-03cd3c5d2f4a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60EDEDF8-2A38-4594-97BE-4565C40BDC6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BS</vt:lpstr>
      <vt:lpstr>PL</vt:lpstr>
      <vt:lpstr>Operational metrics</vt:lpstr>
      <vt:lpstr>PL!Область_печати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2025-08-20T05:46:14Z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0x0101006A932A092217DD45A732BE1A697779B1</vt:lpwstr>
  </property>
  <property fmtid="{D5CDD505-2E9C-101B-9397-08002B2CF9AE}" pid="3" name="MSIP_Label_40444da9-3308-4bd6-bbcb-dc50be2e2f47_Enabled">
    <vt:lpwstr>true</vt:lpwstr>
  </property>
  <property fmtid="{D5CDD505-2E9C-101B-9397-08002B2CF9AE}" pid="4" name="MSIP_Label_40444da9-3308-4bd6-bbcb-dc50be2e2f47_SetDate">
    <vt:lpwstr>2021-10-12T12:41:19Z</vt:lpwstr>
  </property>
  <property fmtid="{D5CDD505-2E9C-101B-9397-08002B2CF9AE}" pid="5" name="MSIP_Label_40444da9-3308-4bd6-bbcb-dc50be2e2f47_Method">
    <vt:lpwstr>Privileged</vt:lpwstr>
  </property>
  <property fmtid="{D5CDD505-2E9C-101B-9397-08002B2CF9AE}" pid="6" name="MSIP_Label_40444da9-3308-4bd6-bbcb-dc50be2e2f47_Name">
    <vt:lpwstr>40444da9-3308-4bd6-bbcb-dc50be2e2f47</vt:lpwstr>
  </property>
  <property fmtid="{D5CDD505-2E9C-101B-9397-08002B2CF9AE}" pid="7" name="MSIP_Label_40444da9-3308-4bd6-bbcb-dc50be2e2f47_SiteId">
    <vt:lpwstr>1a88a898-a3d6-4cd1-bd61-b3827e15f78f</vt:lpwstr>
  </property>
  <property fmtid="{D5CDD505-2E9C-101B-9397-08002B2CF9AE}" pid="8" name="MSIP_Label_40444da9-3308-4bd6-bbcb-dc50be2e2f47_ActionId">
    <vt:lpwstr>99f0b6af-aea2-43dd-bba1-182302f71c8b</vt:lpwstr>
  </property>
  <property fmtid="{D5CDD505-2E9C-101B-9397-08002B2CF9AE}" pid="9" name="MSIP_Label_40444da9-3308-4bd6-bbcb-dc50be2e2f47_ContentBits">
    <vt:lpwstr>2</vt:lpwstr>
  </property>
</Properties>
</file>